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A ASM\"/>
    </mc:Choice>
  </mc:AlternateContent>
  <bookViews>
    <workbookView xWindow="0" yWindow="0" windowWidth="2040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64" i="1" l="1"/>
  <c r="AG464" i="1"/>
  <c r="AF464" i="1"/>
  <c r="AE464" i="1"/>
  <c r="AD464" i="1"/>
  <c r="AC464" i="1"/>
  <c r="AB464" i="1"/>
  <c r="AA464" i="1"/>
  <c r="Z464" i="1"/>
  <c r="Y464" i="1"/>
  <c r="X464" i="1"/>
  <c r="AH463" i="1"/>
  <c r="AG463" i="1"/>
  <c r="AF463" i="1"/>
  <c r="AD463" i="1"/>
  <c r="AC463" i="1"/>
  <c r="AB463" i="1"/>
  <c r="Z463" i="1"/>
  <c r="Y463" i="1"/>
  <c r="X463" i="1"/>
  <c r="W463" i="1"/>
  <c r="AE463" i="1" s="1"/>
  <c r="AH461" i="1"/>
  <c r="AG461" i="1"/>
  <c r="AF461" i="1"/>
  <c r="AD461" i="1"/>
  <c r="AC461" i="1"/>
  <c r="AB461" i="1"/>
  <c r="Z461" i="1"/>
  <c r="Y461" i="1"/>
  <c r="X461" i="1"/>
  <c r="W461" i="1"/>
  <c r="AE461" i="1" s="1"/>
  <c r="AH460" i="1"/>
  <c r="AG460" i="1"/>
  <c r="AF460" i="1"/>
  <c r="AD460" i="1"/>
  <c r="AC460" i="1"/>
  <c r="AB460" i="1"/>
  <c r="Z460" i="1"/>
  <c r="Y460" i="1"/>
  <c r="X460" i="1"/>
  <c r="W460" i="1"/>
  <c r="AE460" i="1" s="1"/>
  <c r="AH458" i="1"/>
  <c r="AG458" i="1"/>
  <c r="AF458" i="1"/>
  <c r="AD458" i="1"/>
  <c r="AC458" i="1"/>
  <c r="AB458" i="1"/>
  <c r="Z458" i="1"/>
  <c r="Y458" i="1"/>
  <c r="X458" i="1"/>
  <c r="W458" i="1"/>
  <c r="AE458" i="1" s="1"/>
  <c r="AH457" i="1"/>
  <c r="AG457" i="1"/>
  <c r="AF457" i="1"/>
  <c r="AD457" i="1"/>
  <c r="AC457" i="1"/>
  <c r="AB457" i="1"/>
  <c r="Z457" i="1"/>
  <c r="Y457" i="1"/>
  <c r="X457" i="1"/>
  <c r="W457" i="1"/>
  <c r="AE457" i="1" s="1"/>
  <c r="W450" i="1"/>
  <c r="V450" i="1"/>
  <c r="AF449" i="1"/>
  <c r="AB449" i="1"/>
  <c r="V449" i="1"/>
  <c r="W449" i="1" s="1"/>
  <c r="AE448" i="1"/>
  <c r="V448" i="1"/>
  <c r="W448" i="1" s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M447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AF445" i="1"/>
  <c r="V445" i="1"/>
  <c r="W445" i="1" s="1"/>
  <c r="AI444" i="1"/>
  <c r="AE444" i="1"/>
  <c r="AD444" i="1"/>
  <c r="Z444" i="1"/>
  <c r="X444" i="1"/>
  <c r="W444" i="1"/>
  <c r="AF444" i="1" s="1"/>
  <c r="V444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AI442" i="1"/>
  <c r="AD442" i="1"/>
  <c r="Z442" i="1"/>
  <c r="X442" i="1"/>
  <c r="V442" i="1"/>
  <c r="W442" i="1" s="1"/>
  <c r="AC441" i="1"/>
  <c r="V441" i="1"/>
  <c r="W441" i="1" s="1"/>
  <c r="AF440" i="1"/>
  <c r="V440" i="1"/>
  <c r="W440" i="1" s="1"/>
  <c r="AH439" i="1"/>
  <c r="AD439" i="1"/>
  <c r="AC439" i="1"/>
  <c r="Y439" i="1"/>
  <c r="X439" i="1"/>
  <c r="V439" i="1"/>
  <c r="W439" i="1" s="1"/>
  <c r="AF439" i="1" s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M437" i="1"/>
  <c r="W436" i="1"/>
  <c r="M436" i="1"/>
  <c r="V436" i="1" s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M435" i="1"/>
  <c r="V435" i="1" s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M434" i="1"/>
  <c r="V434" i="1" s="1"/>
  <c r="AF433" i="1"/>
  <c r="V433" i="1"/>
  <c r="W433" i="1" s="1"/>
  <c r="M433" i="1"/>
  <c r="M432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M431" i="1"/>
  <c r="V431" i="1" s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M430" i="1"/>
  <c r="V430" i="1" s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M429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V427" i="1"/>
  <c r="M427" i="1"/>
  <c r="V426" i="1"/>
  <c r="W426" i="1" s="1"/>
  <c r="M426" i="1"/>
  <c r="M425" i="1"/>
  <c r="M424" i="1"/>
  <c r="AA423" i="1"/>
  <c r="M423" i="1"/>
  <c r="V423" i="1" s="1"/>
  <c r="W423" i="1" s="1"/>
  <c r="AF423" i="1" s="1"/>
  <c r="AH422" i="1"/>
  <c r="AA422" i="1"/>
  <c r="Z422" i="1"/>
  <c r="V422" i="1"/>
  <c r="W422" i="1" s="1"/>
  <c r="M422" i="1"/>
  <c r="M421" i="1"/>
  <c r="M420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V419" i="1"/>
  <c r="M419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M418" i="1"/>
  <c r="V418" i="1" s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V417" i="1"/>
  <c r="M417" i="1"/>
  <c r="M416" i="1"/>
  <c r="M415" i="1"/>
  <c r="W414" i="1"/>
  <c r="M414" i="1"/>
  <c r="V414" i="1" s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V413" i="1"/>
  <c r="M413" i="1"/>
  <c r="M412" i="1"/>
  <c r="AF411" i="1"/>
  <c r="X411" i="1"/>
  <c r="M411" i="1"/>
  <c r="V411" i="1" s="1"/>
  <c r="W411" i="1" s="1"/>
  <c r="V410" i="1"/>
  <c r="W410" i="1" s="1"/>
  <c r="M410" i="1"/>
  <c r="V409" i="1"/>
  <c r="M409" i="1"/>
  <c r="M408" i="1"/>
  <c r="M407" i="1"/>
  <c r="V407" i="1" s="1"/>
  <c r="W407" i="1" s="1"/>
  <c r="AH406" i="1"/>
  <c r="V406" i="1"/>
  <c r="W406" i="1" s="1"/>
  <c r="M406" i="1"/>
  <c r="V405" i="1"/>
  <c r="M405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M404" i="1"/>
  <c r="V404" i="1" s="1"/>
  <c r="V403" i="1"/>
  <c r="W403" i="1" s="1"/>
  <c r="M403" i="1"/>
  <c r="AH402" i="1"/>
  <c r="AG402" i="1"/>
  <c r="AD402" i="1"/>
  <c r="AC402" i="1"/>
  <c r="Z402" i="1"/>
  <c r="Y402" i="1"/>
  <c r="W402" i="1"/>
  <c r="M401" i="1"/>
  <c r="M400" i="1"/>
  <c r="V399" i="1"/>
  <c r="W399" i="1" s="1"/>
  <c r="M399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V398" i="1"/>
  <c r="M398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V397" i="1"/>
  <c r="M397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V396" i="1"/>
  <c r="M396" i="1"/>
  <c r="M395" i="1"/>
  <c r="AF394" i="1"/>
  <c r="AB394" i="1"/>
  <c r="X394" i="1"/>
  <c r="W394" i="1"/>
  <c r="AI394" i="1" s="1"/>
  <c r="V394" i="1"/>
  <c r="M394" i="1"/>
  <c r="AI393" i="1"/>
  <c r="AE393" i="1"/>
  <c r="AA393" i="1"/>
  <c r="W393" i="1"/>
  <c r="V393" i="1"/>
  <c r="M393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M392" i="1"/>
  <c r="V392" i="1" s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V391" i="1"/>
  <c r="M391" i="1"/>
  <c r="V390" i="1"/>
  <c r="M390" i="1"/>
  <c r="M389" i="1"/>
  <c r="AF388" i="1"/>
  <c r="AB388" i="1"/>
  <c r="X388" i="1"/>
  <c r="W388" i="1"/>
  <c r="AI388" i="1" s="1"/>
  <c r="V388" i="1"/>
  <c r="M388" i="1"/>
  <c r="AI387" i="1"/>
  <c r="AE387" i="1"/>
  <c r="AA387" i="1"/>
  <c r="W387" i="1"/>
  <c r="V387" i="1"/>
  <c r="M387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M386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M383" i="1"/>
  <c r="V383" i="1" s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M382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AH380" i="1"/>
  <c r="Z380" i="1"/>
  <c r="V380" i="1"/>
  <c r="W380" i="1" s="1"/>
  <c r="AF379" i="1"/>
  <c r="X379" i="1"/>
  <c r="V379" i="1"/>
  <c r="W379" i="1" s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M377" i="1"/>
  <c r="V377" i="1" s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M376" i="1"/>
  <c r="V376" i="1" s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M375" i="1"/>
  <c r="V375" i="1" s="1"/>
  <c r="V374" i="1"/>
  <c r="M374" i="1"/>
  <c r="W374" i="1" s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V373" i="1"/>
  <c r="M373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V372" i="1"/>
  <c r="M372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V371" i="1"/>
  <c r="M371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M370" i="1"/>
  <c r="V370" i="1" s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V369" i="1"/>
  <c r="M369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M368" i="1"/>
  <c r="V368" i="1" s="1"/>
  <c r="M367" i="1"/>
  <c r="V367" i="1" s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V366" i="1"/>
  <c r="M366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M365" i="1"/>
  <c r="V365" i="1" s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M364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M361" i="1"/>
  <c r="V361" i="1" s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M360" i="1"/>
  <c r="V360" i="1" s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M359" i="1"/>
  <c r="V359" i="1" s="1"/>
  <c r="V358" i="1"/>
  <c r="W358" i="1" s="1"/>
  <c r="M358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V357" i="1"/>
  <c r="M357" i="1"/>
  <c r="M356" i="1"/>
  <c r="Z355" i="1"/>
  <c r="V355" i="1"/>
  <c r="W355" i="1" s="1"/>
  <c r="AE355" i="1" s="1"/>
  <c r="M355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AB353" i="1"/>
  <c r="W353" i="1"/>
  <c r="AG353" i="1" s="1"/>
  <c r="V353" i="1"/>
  <c r="AA352" i="1"/>
  <c r="V352" i="1"/>
  <c r="W352" i="1" s="1"/>
  <c r="AG352" i="1" s="1"/>
  <c r="AE351" i="1"/>
  <c r="AA351" i="1"/>
  <c r="Y351" i="1"/>
  <c r="W351" i="1"/>
  <c r="AF351" i="1" s="1"/>
  <c r="M351" i="1"/>
  <c r="V351" i="1" s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V350" i="1"/>
  <c r="M350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M349" i="1"/>
  <c r="V349" i="1" s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M348" i="1"/>
  <c r="AI346" i="1"/>
  <c r="AF346" i="1"/>
  <c r="AE346" i="1"/>
  <c r="AC346" i="1"/>
  <c r="AA346" i="1"/>
  <c r="Y346" i="1"/>
  <c r="X346" i="1"/>
  <c r="W346" i="1"/>
  <c r="V346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M345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AA343" i="1"/>
  <c r="V343" i="1"/>
  <c r="W343" i="1" s="1"/>
  <c r="AG343" i="1" s="1"/>
  <c r="M343" i="1"/>
  <c r="M342" i="1"/>
  <c r="M341" i="1"/>
  <c r="V341" i="1" s="1"/>
  <c r="V340" i="1"/>
  <c r="W340" i="1" s="1"/>
  <c r="M340" i="1"/>
  <c r="M339" i="1"/>
  <c r="M338" i="1"/>
  <c r="W337" i="1"/>
  <c r="M337" i="1"/>
  <c r="V337" i="1" s="1"/>
  <c r="V336" i="1"/>
  <c r="W336" i="1" s="1"/>
  <c r="M336" i="1"/>
  <c r="V335" i="1"/>
  <c r="W335" i="1" s="1"/>
  <c r="M335" i="1"/>
  <c r="M334" i="1"/>
  <c r="M333" i="1"/>
  <c r="V333" i="1" s="1"/>
  <c r="AI332" i="1"/>
  <c r="AD332" i="1"/>
  <c r="X332" i="1"/>
  <c r="V332" i="1"/>
  <c r="W332" i="1" s="1"/>
  <c r="M332" i="1"/>
  <c r="M331" i="1"/>
  <c r="M330" i="1"/>
  <c r="M329" i="1"/>
  <c r="V327" i="1"/>
  <c r="W327" i="1" s="1"/>
  <c r="M327" i="1"/>
  <c r="M326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V324" i="1"/>
  <c r="M324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M323" i="1"/>
  <c r="V323" i="1" s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V322" i="1"/>
  <c r="M322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M321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M318" i="1"/>
  <c r="V318" i="1" s="1"/>
  <c r="W318" i="1" s="1"/>
  <c r="V317" i="1"/>
  <c r="W317" i="1" s="1"/>
  <c r="M317" i="1"/>
  <c r="M316" i="1"/>
  <c r="X315" i="1"/>
  <c r="V315" i="1"/>
  <c r="M315" i="1"/>
  <c r="W315" i="1" s="1"/>
  <c r="AB315" i="1" s="1"/>
  <c r="AE314" i="1"/>
  <c r="M314" i="1"/>
  <c r="V314" i="1" s="1"/>
  <c r="W314" i="1" s="1"/>
  <c r="V313" i="1"/>
  <c r="M313" i="1"/>
  <c r="W313" i="1" s="1"/>
  <c r="M312" i="1"/>
  <c r="V311" i="1"/>
  <c r="M311" i="1"/>
  <c r="W311" i="1" s="1"/>
  <c r="AB311" i="1" s="1"/>
  <c r="AA310" i="1"/>
  <c r="W310" i="1"/>
  <c r="AI310" i="1" s="1"/>
  <c r="M310" i="1"/>
  <c r="V310" i="1" s="1"/>
  <c r="AD309" i="1"/>
  <c r="Z309" i="1"/>
  <c r="V309" i="1"/>
  <c r="M309" i="1"/>
  <c r="W309" i="1" s="1"/>
  <c r="M308" i="1"/>
  <c r="AF307" i="1"/>
  <c r="V307" i="1"/>
  <c r="M307" i="1"/>
  <c r="W307" i="1" s="1"/>
  <c r="W306" i="1"/>
  <c r="M306" i="1"/>
  <c r="V306" i="1" s="1"/>
  <c r="V305" i="1"/>
  <c r="M305" i="1"/>
  <c r="M304" i="1"/>
  <c r="AB303" i="1"/>
  <c r="X303" i="1"/>
  <c r="V303" i="1"/>
  <c r="M303" i="1"/>
  <c r="W303" i="1" s="1"/>
  <c r="M302" i="1"/>
  <c r="V302" i="1" s="1"/>
  <c r="W302" i="1" s="1"/>
  <c r="V301" i="1"/>
  <c r="M301" i="1"/>
  <c r="M300" i="1"/>
  <c r="AB299" i="1"/>
  <c r="X299" i="1"/>
  <c r="V299" i="1"/>
  <c r="M299" i="1"/>
  <c r="W299" i="1" s="1"/>
  <c r="M298" i="1"/>
  <c r="AF297" i="1"/>
  <c r="AB297" i="1"/>
  <c r="M297" i="1"/>
  <c r="V297" i="1" s="1"/>
  <c r="W297" i="1" s="1"/>
  <c r="AI296" i="1"/>
  <c r="AE296" i="1"/>
  <c r="W296" i="1"/>
  <c r="V296" i="1"/>
  <c r="M296" i="1"/>
  <c r="V295" i="1"/>
  <c r="M295" i="1"/>
  <c r="M294" i="1"/>
  <c r="AF293" i="1"/>
  <c r="AB293" i="1"/>
  <c r="X293" i="1"/>
  <c r="M293" i="1"/>
  <c r="V293" i="1" s="1"/>
  <c r="W293" i="1" s="1"/>
  <c r="AI292" i="1"/>
  <c r="AE292" i="1"/>
  <c r="AA292" i="1"/>
  <c r="W292" i="1"/>
  <c r="V292" i="1"/>
  <c r="M292" i="1"/>
  <c r="V291" i="1"/>
  <c r="M291" i="1"/>
  <c r="M290" i="1"/>
  <c r="X289" i="1"/>
  <c r="M289" i="1"/>
  <c r="V289" i="1" s="1"/>
  <c r="W289" i="1" s="1"/>
  <c r="AF289" i="1" s="1"/>
  <c r="AA288" i="1"/>
  <c r="W288" i="1"/>
  <c r="AI288" i="1" s="1"/>
  <c r="V288" i="1"/>
  <c r="M288" i="1"/>
  <c r="AH287" i="1"/>
  <c r="V287" i="1"/>
  <c r="M287" i="1"/>
  <c r="W287" i="1" s="1"/>
  <c r="M286" i="1"/>
  <c r="M285" i="1"/>
  <c r="V285" i="1" s="1"/>
  <c r="W285" i="1" s="1"/>
  <c r="W284" i="1"/>
  <c r="V284" i="1"/>
  <c r="M284" i="1"/>
  <c r="AD283" i="1"/>
  <c r="Z283" i="1"/>
  <c r="V283" i="1"/>
  <c r="M283" i="1"/>
  <c r="W283" i="1" s="1"/>
  <c r="M282" i="1"/>
  <c r="AF281" i="1"/>
  <c r="AB281" i="1"/>
  <c r="M281" i="1"/>
  <c r="V281" i="1" s="1"/>
  <c r="W281" i="1" s="1"/>
  <c r="AI280" i="1"/>
  <c r="AE280" i="1"/>
  <c r="W280" i="1"/>
  <c r="V280" i="1"/>
  <c r="M280" i="1"/>
  <c r="V279" i="1"/>
  <c r="M279" i="1"/>
  <c r="M278" i="1"/>
  <c r="AF277" i="1"/>
  <c r="AB277" i="1"/>
  <c r="X277" i="1"/>
  <c r="M277" i="1"/>
  <c r="V277" i="1" s="1"/>
  <c r="W277" i="1" s="1"/>
  <c r="AI276" i="1"/>
  <c r="AE276" i="1"/>
  <c r="AA276" i="1"/>
  <c r="W276" i="1"/>
  <c r="V276" i="1"/>
  <c r="M276" i="1"/>
  <c r="V275" i="1"/>
  <c r="M275" i="1"/>
  <c r="M274" i="1"/>
  <c r="X273" i="1"/>
  <c r="M273" i="1"/>
  <c r="V273" i="1" s="1"/>
  <c r="W273" i="1" s="1"/>
  <c r="AF273" i="1" s="1"/>
  <c r="AA272" i="1"/>
  <c r="W272" i="1"/>
  <c r="AI272" i="1" s="1"/>
  <c r="V272" i="1"/>
  <c r="M272" i="1"/>
  <c r="AH271" i="1"/>
  <c r="V271" i="1"/>
  <c r="M271" i="1"/>
  <c r="W271" i="1" s="1"/>
  <c r="M270" i="1"/>
  <c r="M269" i="1"/>
  <c r="V269" i="1" s="1"/>
  <c r="W269" i="1" s="1"/>
  <c r="W268" i="1"/>
  <c r="V268" i="1"/>
  <c r="M268" i="1"/>
  <c r="AD267" i="1"/>
  <c r="Z267" i="1"/>
  <c r="V267" i="1"/>
  <c r="M267" i="1"/>
  <c r="W267" i="1" s="1"/>
  <c r="M266" i="1"/>
  <c r="AF265" i="1"/>
  <c r="X265" i="1"/>
  <c r="W265" i="1"/>
  <c r="AB265" i="1" s="1"/>
  <c r="M265" i="1"/>
  <c r="V265" i="1" s="1"/>
  <c r="AH264" i="1"/>
  <c r="Z264" i="1"/>
  <c r="W264" i="1"/>
  <c r="AD264" i="1" s="1"/>
  <c r="V264" i="1"/>
  <c r="M264" i="1"/>
  <c r="M263" i="1"/>
  <c r="M262" i="1"/>
  <c r="AF261" i="1"/>
  <c r="M261" i="1"/>
  <c r="V261" i="1" s="1"/>
  <c r="W261" i="1" s="1"/>
  <c r="W260" i="1"/>
  <c r="V260" i="1"/>
  <c r="M260" i="1"/>
  <c r="V259" i="1"/>
  <c r="M259" i="1"/>
  <c r="M258" i="1"/>
  <c r="AF257" i="1"/>
  <c r="AB257" i="1"/>
  <c r="X257" i="1"/>
  <c r="M257" i="1"/>
  <c r="V257" i="1" s="1"/>
  <c r="W257" i="1" s="1"/>
  <c r="AI256" i="1"/>
  <c r="AE256" i="1"/>
  <c r="AA256" i="1"/>
  <c r="W256" i="1"/>
  <c r="V256" i="1"/>
  <c r="M256" i="1"/>
  <c r="V255" i="1"/>
  <c r="M255" i="1"/>
  <c r="M254" i="1"/>
  <c r="AB253" i="1"/>
  <c r="X253" i="1"/>
  <c r="M253" i="1"/>
  <c r="V253" i="1" s="1"/>
  <c r="W253" i="1" s="1"/>
  <c r="AF253" i="1" s="1"/>
  <c r="AE252" i="1"/>
  <c r="AA252" i="1"/>
  <c r="W252" i="1"/>
  <c r="AI252" i="1" s="1"/>
  <c r="V252" i="1"/>
  <c r="M252" i="1"/>
  <c r="V251" i="1"/>
  <c r="M251" i="1"/>
  <c r="W251" i="1" s="1"/>
  <c r="M250" i="1"/>
  <c r="M249" i="1"/>
  <c r="V249" i="1" s="1"/>
  <c r="W249" i="1" s="1"/>
  <c r="AA248" i="1"/>
  <c r="W248" i="1"/>
  <c r="V248" i="1"/>
  <c r="M248" i="1"/>
  <c r="AH247" i="1"/>
  <c r="V247" i="1"/>
  <c r="M247" i="1"/>
  <c r="W247" i="1" s="1"/>
  <c r="M246" i="1"/>
  <c r="M245" i="1"/>
  <c r="V245" i="1" s="1"/>
  <c r="W245" i="1" s="1"/>
  <c r="AI244" i="1"/>
  <c r="W244" i="1"/>
  <c r="V244" i="1"/>
  <c r="M244" i="1"/>
  <c r="V243" i="1"/>
  <c r="M243" i="1"/>
  <c r="M242" i="1"/>
  <c r="AF241" i="1"/>
  <c r="AB241" i="1"/>
  <c r="X241" i="1"/>
  <c r="M241" i="1"/>
  <c r="V241" i="1" s="1"/>
  <c r="W241" i="1" s="1"/>
  <c r="AI240" i="1"/>
  <c r="AE240" i="1"/>
  <c r="AA240" i="1"/>
  <c r="W240" i="1"/>
  <c r="V240" i="1"/>
  <c r="M240" i="1"/>
  <c r="V239" i="1"/>
  <c r="M239" i="1"/>
  <c r="M238" i="1"/>
  <c r="AB237" i="1"/>
  <c r="X237" i="1"/>
  <c r="M237" i="1"/>
  <c r="V237" i="1" s="1"/>
  <c r="W237" i="1" s="1"/>
  <c r="AF237" i="1" s="1"/>
  <c r="AE236" i="1"/>
  <c r="AA236" i="1"/>
  <c r="W236" i="1"/>
  <c r="AI236" i="1" s="1"/>
  <c r="V236" i="1"/>
  <c r="M236" i="1"/>
  <c r="V235" i="1"/>
  <c r="M235" i="1"/>
  <c r="M234" i="1"/>
  <c r="X233" i="1"/>
  <c r="M233" i="1"/>
  <c r="V233" i="1" s="1"/>
  <c r="W233" i="1" s="1"/>
  <c r="W232" i="1"/>
  <c r="V232" i="1"/>
  <c r="M232" i="1"/>
  <c r="AD231" i="1"/>
  <c r="V231" i="1"/>
  <c r="M231" i="1"/>
  <c r="W231" i="1" s="1"/>
  <c r="AH231" i="1" s="1"/>
  <c r="M230" i="1"/>
  <c r="AF229" i="1"/>
  <c r="M229" i="1"/>
  <c r="V229" i="1" s="1"/>
  <c r="W229" i="1" s="1"/>
  <c r="W228" i="1"/>
  <c r="V228" i="1"/>
  <c r="M228" i="1"/>
  <c r="V227" i="1"/>
  <c r="M227" i="1"/>
  <c r="M226" i="1"/>
  <c r="AF225" i="1"/>
  <c r="AB225" i="1"/>
  <c r="X225" i="1"/>
  <c r="M225" i="1"/>
  <c r="V225" i="1" s="1"/>
  <c r="W225" i="1" s="1"/>
  <c r="AI224" i="1"/>
  <c r="AE224" i="1"/>
  <c r="AA224" i="1"/>
  <c r="W224" i="1"/>
  <c r="V224" i="1"/>
  <c r="M224" i="1"/>
  <c r="V223" i="1"/>
  <c r="M223" i="1"/>
  <c r="M222" i="1"/>
  <c r="AB221" i="1"/>
  <c r="X221" i="1"/>
  <c r="M221" i="1"/>
  <c r="V221" i="1" s="1"/>
  <c r="W221" i="1" s="1"/>
  <c r="AF221" i="1" s="1"/>
  <c r="AE220" i="1"/>
  <c r="AA220" i="1"/>
  <c r="W220" i="1"/>
  <c r="AI220" i="1" s="1"/>
  <c r="V220" i="1"/>
  <c r="M220" i="1"/>
  <c r="V219" i="1"/>
  <c r="M219" i="1"/>
  <c r="W219" i="1" s="1"/>
  <c r="M218" i="1"/>
  <c r="M217" i="1"/>
  <c r="V217" i="1" s="1"/>
  <c r="W217" i="1" s="1"/>
  <c r="AA216" i="1"/>
  <c r="W216" i="1"/>
  <c r="V216" i="1"/>
  <c r="M216" i="1"/>
  <c r="AH215" i="1"/>
  <c r="V215" i="1"/>
  <c r="M215" i="1"/>
  <c r="W215" i="1" s="1"/>
  <c r="M214" i="1"/>
  <c r="M213" i="1"/>
  <c r="V213" i="1" s="1"/>
  <c r="W213" i="1" s="1"/>
  <c r="AI212" i="1"/>
  <c r="W212" i="1"/>
  <c r="V212" i="1"/>
  <c r="M212" i="1"/>
  <c r="V211" i="1"/>
  <c r="M211" i="1"/>
  <c r="M210" i="1"/>
  <c r="AF209" i="1"/>
  <c r="AB209" i="1"/>
  <c r="X209" i="1"/>
  <c r="M209" i="1"/>
  <c r="V209" i="1" s="1"/>
  <c r="W209" i="1" s="1"/>
  <c r="AI208" i="1"/>
  <c r="AE208" i="1"/>
  <c r="AA208" i="1"/>
  <c r="W208" i="1"/>
  <c r="V208" i="1"/>
  <c r="M208" i="1"/>
  <c r="V207" i="1"/>
  <c r="M207" i="1"/>
  <c r="M206" i="1"/>
  <c r="AB205" i="1"/>
  <c r="X205" i="1"/>
  <c r="M205" i="1"/>
  <c r="V205" i="1" s="1"/>
  <c r="W205" i="1" s="1"/>
  <c r="AF205" i="1" s="1"/>
  <c r="AE204" i="1"/>
  <c r="AA204" i="1"/>
  <c r="W204" i="1"/>
  <c r="AI204" i="1" s="1"/>
  <c r="V204" i="1"/>
  <c r="M204" i="1"/>
  <c r="V203" i="1"/>
  <c r="M203" i="1"/>
  <c r="M202" i="1"/>
  <c r="X201" i="1"/>
  <c r="M201" i="1"/>
  <c r="V201" i="1" s="1"/>
  <c r="W201" i="1" s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M199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AF196" i="1"/>
  <c r="AB196" i="1"/>
  <c r="X196" i="1"/>
  <c r="W196" i="1"/>
  <c r="AI196" i="1" s="1"/>
  <c r="V196" i="1"/>
  <c r="V195" i="1"/>
  <c r="W195" i="1" s="1"/>
  <c r="AF194" i="1"/>
  <c r="AB194" i="1"/>
  <c r="X194" i="1"/>
  <c r="W194" i="1"/>
  <c r="AI194" i="1" s="1"/>
  <c r="V194" i="1"/>
  <c r="AH193" i="1"/>
  <c r="AG193" i="1"/>
  <c r="AD193" i="1"/>
  <c r="AC193" i="1"/>
  <c r="Z193" i="1"/>
  <c r="Y193" i="1"/>
  <c r="W193" i="1"/>
  <c r="AF193" i="1" s="1"/>
  <c r="V193" i="1"/>
  <c r="M193" i="1"/>
  <c r="AG192" i="1"/>
  <c r="AF192" i="1"/>
  <c r="AC192" i="1"/>
  <c r="AB192" i="1"/>
  <c r="Y192" i="1"/>
  <c r="X192" i="1"/>
  <c r="W192" i="1"/>
  <c r="AI192" i="1" s="1"/>
  <c r="M192" i="1"/>
  <c r="AF191" i="1"/>
  <c r="AB191" i="1"/>
  <c r="X191" i="1"/>
  <c r="W191" i="1"/>
  <c r="AI191" i="1" s="1"/>
  <c r="AE190" i="1"/>
  <c r="AA190" i="1"/>
  <c r="W190" i="1"/>
  <c r="AI190" i="1" s="1"/>
  <c r="AD189" i="1"/>
  <c r="Z189" i="1"/>
  <c r="V189" i="1"/>
  <c r="W189" i="1" s="1"/>
  <c r="AH189" i="1" s="1"/>
  <c r="AB188" i="1"/>
  <c r="X188" i="1"/>
  <c r="M188" i="1"/>
  <c r="V188" i="1" s="1"/>
  <c r="W188" i="1" s="1"/>
  <c r="AF188" i="1" s="1"/>
  <c r="AE187" i="1"/>
  <c r="AA187" i="1"/>
  <c r="W187" i="1"/>
  <c r="AI187" i="1" s="1"/>
  <c r="V187" i="1"/>
  <c r="M187" i="1"/>
  <c r="V186" i="1"/>
  <c r="M186" i="1"/>
  <c r="M185" i="1"/>
  <c r="AF184" i="1"/>
  <c r="AB184" i="1"/>
  <c r="X184" i="1"/>
  <c r="W184" i="1"/>
  <c r="AI184" i="1" s="1"/>
  <c r="V184" i="1"/>
  <c r="V183" i="1"/>
  <c r="M183" i="1"/>
  <c r="V182" i="1"/>
  <c r="M182" i="1"/>
  <c r="AG181" i="1"/>
  <c r="AF181" i="1"/>
  <c r="AC181" i="1"/>
  <c r="AB181" i="1"/>
  <c r="Y181" i="1"/>
  <c r="X181" i="1"/>
  <c r="W181" i="1"/>
  <c r="AI181" i="1" s="1"/>
  <c r="V181" i="1"/>
  <c r="W180" i="1"/>
  <c r="AE180" i="1" s="1"/>
  <c r="V180" i="1"/>
  <c r="M180" i="1"/>
  <c r="V179" i="1"/>
  <c r="M179" i="1"/>
  <c r="AG178" i="1"/>
  <c r="AF178" i="1"/>
  <c r="AC178" i="1"/>
  <c r="AB178" i="1"/>
  <c r="Y178" i="1"/>
  <c r="X178" i="1"/>
  <c r="W178" i="1"/>
  <c r="AI178" i="1" s="1"/>
  <c r="V178" i="1"/>
  <c r="V176" i="1"/>
  <c r="M176" i="1"/>
  <c r="M175" i="1"/>
  <c r="W174" i="1"/>
  <c r="V174" i="1"/>
  <c r="M174" i="1"/>
  <c r="V173" i="1"/>
  <c r="W173" i="1" s="1"/>
  <c r="M173" i="1"/>
  <c r="V172" i="1"/>
  <c r="M172" i="1"/>
  <c r="M171" i="1"/>
  <c r="W170" i="1"/>
  <c r="AI170" i="1" s="1"/>
  <c r="V170" i="1"/>
  <c r="M170" i="1"/>
  <c r="AI169" i="1"/>
  <c r="AH169" i="1"/>
  <c r="AA169" i="1"/>
  <c r="Z169" i="1"/>
  <c r="W169" i="1"/>
  <c r="AD169" i="1" s="1"/>
  <c r="V169" i="1"/>
  <c r="M169" i="1"/>
  <c r="M168" i="1"/>
  <c r="M167" i="1"/>
  <c r="AI166" i="1"/>
  <c r="AF166" i="1"/>
  <c r="AA166" i="1"/>
  <c r="X166" i="1"/>
  <c r="W166" i="1"/>
  <c r="AB166" i="1" s="1"/>
  <c r="V166" i="1"/>
  <c r="M166" i="1"/>
  <c r="V165" i="1"/>
  <c r="W165" i="1" s="1"/>
  <c r="M165" i="1"/>
  <c r="M164" i="1"/>
  <c r="M163" i="1"/>
  <c r="AI162" i="1"/>
  <c r="AF162" i="1"/>
  <c r="AB162" i="1"/>
  <c r="AA162" i="1"/>
  <c r="X162" i="1"/>
  <c r="W162" i="1"/>
  <c r="V162" i="1"/>
  <c r="M162" i="1"/>
  <c r="V161" i="1"/>
  <c r="W161" i="1" s="1"/>
  <c r="M161" i="1"/>
  <c r="V160" i="1"/>
  <c r="M160" i="1"/>
  <c r="M159" i="1"/>
  <c r="AB158" i="1"/>
  <c r="W158" i="1"/>
  <c r="V158" i="1"/>
  <c r="M158" i="1"/>
  <c r="W157" i="1"/>
  <c r="AI157" i="1" s="1"/>
  <c r="V157" i="1"/>
  <c r="M157" i="1"/>
  <c r="V156" i="1"/>
  <c r="M156" i="1"/>
  <c r="M155" i="1"/>
  <c r="W154" i="1"/>
  <c r="V154" i="1"/>
  <c r="M154" i="1"/>
  <c r="AI153" i="1"/>
  <c r="AH153" i="1"/>
  <c r="AA153" i="1"/>
  <c r="Z153" i="1"/>
  <c r="W153" i="1"/>
  <c r="AD153" i="1" s="1"/>
  <c r="V153" i="1"/>
  <c r="M153" i="1"/>
  <c r="M152" i="1"/>
  <c r="V152" i="1" s="1"/>
  <c r="M151" i="1"/>
  <c r="AI150" i="1"/>
  <c r="AF150" i="1"/>
  <c r="AA150" i="1"/>
  <c r="X150" i="1"/>
  <c r="W150" i="1"/>
  <c r="AB150" i="1" s="1"/>
  <c r="M150" i="1"/>
  <c r="V150" i="1" s="1"/>
  <c r="AI149" i="1"/>
  <c r="AH149" i="1"/>
  <c r="AA149" i="1"/>
  <c r="Z149" i="1"/>
  <c r="W149" i="1"/>
  <c r="AD149" i="1" s="1"/>
  <c r="V149" i="1"/>
  <c r="M149" i="1"/>
  <c r="M148" i="1"/>
  <c r="V148" i="1" s="1"/>
  <c r="M147" i="1"/>
  <c r="AI146" i="1"/>
  <c r="AF146" i="1"/>
  <c r="AA146" i="1"/>
  <c r="X146" i="1"/>
  <c r="W146" i="1"/>
  <c r="AB146" i="1" s="1"/>
  <c r="M146" i="1"/>
  <c r="V146" i="1" s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M145" i="1"/>
  <c r="V145" i="1" s="1"/>
  <c r="M144" i="1"/>
  <c r="M143" i="1"/>
  <c r="V143" i="1" s="1"/>
  <c r="W143" i="1" s="1"/>
  <c r="V142" i="1"/>
  <c r="W142" i="1" s="1"/>
  <c r="M142" i="1"/>
  <c r="M141" i="1"/>
  <c r="M140" i="1"/>
  <c r="M139" i="1"/>
  <c r="V139" i="1" s="1"/>
  <c r="W139" i="1" s="1"/>
  <c r="V138" i="1"/>
  <c r="W138" i="1" s="1"/>
  <c r="M138" i="1"/>
  <c r="M137" i="1"/>
  <c r="M136" i="1"/>
  <c r="M135" i="1"/>
  <c r="V135" i="1" s="1"/>
  <c r="W135" i="1" s="1"/>
  <c r="V134" i="1"/>
  <c r="W134" i="1" s="1"/>
  <c r="M134" i="1"/>
  <c r="M133" i="1"/>
  <c r="M132" i="1"/>
  <c r="M131" i="1"/>
  <c r="V131" i="1" s="1"/>
  <c r="W131" i="1" s="1"/>
  <c r="V130" i="1"/>
  <c r="W130" i="1" s="1"/>
  <c r="M130" i="1"/>
  <c r="M129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V127" i="1"/>
  <c r="W127" i="1" s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V125" i="1"/>
  <c r="W125" i="1" s="1"/>
  <c r="M125" i="1"/>
  <c r="V124" i="1"/>
  <c r="M124" i="1"/>
  <c r="M123" i="1"/>
  <c r="M122" i="1"/>
  <c r="V122" i="1" s="1"/>
  <c r="W122" i="1" s="1"/>
  <c r="V121" i="1"/>
  <c r="W121" i="1" s="1"/>
  <c r="M121" i="1"/>
  <c r="V120" i="1"/>
  <c r="M120" i="1"/>
  <c r="M119" i="1"/>
  <c r="M118" i="1"/>
  <c r="V118" i="1" s="1"/>
  <c r="W118" i="1" s="1"/>
  <c r="V117" i="1"/>
  <c r="W117" i="1" s="1"/>
  <c r="M117" i="1"/>
  <c r="V116" i="1"/>
  <c r="M116" i="1"/>
  <c r="M115" i="1"/>
  <c r="M114" i="1"/>
  <c r="V114" i="1" s="1"/>
  <c r="W114" i="1" s="1"/>
  <c r="V113" i="1"/>
  <c r="W113" i="1" s="1"/>
  <c r="M113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M112" i="1"/>
  <c r="V112" i="1" s="1"/>
  <c r="AI111" i="1"/>
  <c r="AF111" i="1"/>
  <c r="AA111" i="1"/>
  <c r="X111" i="1"/>
  <c r="W111" i="1"/>
  <c r="AB111" i="1" s="1"/>
  <c r="M111" i="1"/>
  <c r="V111" i="1" s="1"/>
  <c r="AI110" i="1"/>
  <c r="AH110" i="1"/>
  <c r="AA110" i="1"/>
  <c r="Z110" i="1"/>
  <c r="W110" i="1"/>
  <c r="AD110" i="1" s="1"/>
  <c r="V110" i="1"/>
  <c r="M110" i="1"/>
  <c r="M109" i="1"/>
  <c r="V109" i="1" s="1"/>
  <c r="M108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V107" i="1"/>
  <c r="M107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M106" i="1"/>
  <c r="V106" i="1" s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V105" i="1"/>
  <c r="M105" i="1"/>
  <c r="M104" i="1"/>
  <c r="V104" i="1" s="1"/>
  <c r="M103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V102" i="1"/>
  <c r="M102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M101" i="1"/>
  <c r="V101" i="1" s="1"/>
  <c r="W100" i="1"/>
  <c r="V100" i="1"/>
  <c r="M100" i="1"/>
  <c r="AI99" i="1"/>
  <c r="AH99" i="1"/>
  <c r="AG99" i="1"/>
  <c r="AF99" i="1"/>
  <c r="AE99" i="1"/>
  <c r="AD99" i="1"/>
  <c r="AC99" i="1"/>
  <c r="AB99" i="1"/>
  <c r="AA99" i="1"/>
  <c r="Z99" i="1"/>
  <c r="Y99" i="1"/>
  <c r="X99" i="1"/>
  <c r="M99" i="1"/>
  <c r="V99" i="1" s="1"/>
  <c r="M98" i="1"/>
  <c r="AI97" i="1"/>
  <c r="AF97" i="1"/>
  <c r="AB97" i="1"/>
  <c r="AA97" i="1"/>
  <c r="X97" i="1"/>
  <c r="W97" i="1"/>
  <c r="V97" i="1"/>
  <c r="M97" i="1"/>
  <c r="V96" i="1"/>
  <c r="W96" i="1" s="1"/>
  <c r="M96" i="1"/>
  <c r="AI95" i="1"/>
  <c r="AH95" i="1"/>
  <c r="AG95" i="1"/>
  <c r="AF95" i="1"/>
  <c r="AE95" i="1"/>
  <c r="AD95" i="1"/>
  <c r="AC95" i="1"/>
  <c r="AB95" i="1"/>
  <c r="AA95" i="1"/>
  <c r="Z95" i="1"/>
  <c r="Y95" i="1"/>
  <c r="X95" i="1"/>
  <c r="AI94" i="1"/>
  <c r="AF94" i="1"/>
  <c r="AA94" i="1"/>
  <c r="X94" i="1"/>
  <c r="W94" i="1"/>
  <c r="AB94" i="1" s="1"/>
  <c r="V94" i="1"/>
  <c r="AI93" i="1"/>
  <c r="AH93" i="1"/>
  <c r="AG93" i="1"/>
  <c r="AF93" i="1"/>
  <c r="AE93" i="1"/>
  <c r="AD93" i="1"/>
  <c r="AC93" i="1"/>
  <c r="AB93" i="1"/>
  <c r="AA93" i="1"/>
  <c r="Z93" i="1"/>
  <c r="Y93" i="1"/>
  <c r="X93" i="1"/>
  <c r="AI92" i="1"/>
  <c r="AF92" i="1"/>
  <c r="AB92" i="1"/>
  <c r="AA92" i="1"/>
  <c r="X92" i="1"/>
  <c r="W92" i="1"/>
  <c r="V92" i="1"/>
  <c r="M92" i="1"/>
  <c r="V91" i="1"/>
  <c r="W91" i="1" s="1"/>
  <c r="M91" i="1"/>
  <c r="V90" i="1"/>
  <c r="M90" i="1"/>
  <c r="M89" i="1"/>
  <c r="M88" i="1"/>
  <c r="V88" i="1" s="1"/>
  <c r="W88" i="1" s="1"/>
  <c r="V87" i="1"/>
  <c r="W87" i="1" s="1"/>
  <c r="M87" i="1"/>
  <c r="V86" i="1"/>
  <c r="M86" i="1"/>
  <c r="M85" i="1"/>
  <c r="M84" i="1"/>
  <c r="V84" i="1" s="1"/>
  <c r="W84" i="1" s="1"/>
  <c r="V83" i="1"/>
  <c r="W83" i="1" s="1"/>
  <c r="M83" i="1"/>
  <c r="V82" i="1"/>
  <c r="W82" i="1" s="1"/>
  <c r="M82" i="1"/>
  <c r="M81" i="1"/>
  <c r="M80" i="1"/>
  <c r="W79" i="1"/>
  <c r="AH79" i="1" s="1"/>
  <c r="V79" i="1"/>
  <c r="M79" i="1"/>
  <c r="V78" i="1"/>
  <c r="W78" i="1" s="1"/>
  <c r="M78" i="1"/>
  <c r="M77" i="1"/>
  <c r="V77" i="1" s="1"/>
  <c r="M76" i="1"/>
  <c r="W75" i="1"/>
  <c r="V75" i="1"/>
  <c r="M75" i="1"/>
  <c r="AD74" i="1"/>
  <c r="Z74" i="1"/>
  <c r="V74" i="1"/>
  <c r="W74" i="1" s="1"/>
  <c r="M74" i="1"/>
  <c r="M73" i="1"/>
  <c r="M72" i="1"/>
  <c r="AI71" i="1"/>
  <c r="AE71" i="1"/>
  <c r="W71" i="1"/>
  <c r="V71" i="1"/>
  <c r="M71" i="1"/>
  <c r="Z70" i="1"/>
  <c r="V70" i="1"/>
  <c r="W70" i="1" s="1"/>
  <c r="AH70" i="1" s="1"/>
  <c r="M70" i="1"/>
  <c r="M69" i="1"/>
  <c r="M68" i="1"/>
  <c r="AE67" i="1"/>
  <c r="AA67" i="1"/>
  <c r="W67" i="1"/>
  <c r="AI67" i="1" s="1"/>
  <c r="V67" i="1"/>
  <c r="M67" i="1"/>
  <c r="V66" i="1"/>
  <c r="W66" i="1" s="1"/>
  <c r="M66" i="1"/>
  <c r="M65" i="1"/>
  <c r="M64" i="1"/>
  <c r="AA63" i="1"/>
  <c r="W63" i="1"/>
  <c r="AI63" i="1" s="1"/>
  <c r="V63" i="1"/>
  <c r="M63" i="1"/>
  <c r="AH62" i="1"/>
  <c r="AD62" i="1"/>
  <c r="V62" i="1"/>
  <c r="W62" i="1" s="1"/>
  <c r="M62" i="1"/>
  <c r="M61" i="1"/>
  <c r="AI59" i="1"/>
  <c r="AH59" i="1"/>
  <c r="AG59" i="1"/>
  <c r="AF59" i="1"/>
  <c r="AE59" i="1"/>
  <c r="AD59" i="1"/>
  <c r="AC59" i="1"/>
  <c r="AB59" i="1"/>
  <c r="AA59" i="1"/>
  <c r="Z59" i="1"/>
  <c r="Y59" i="1"/>
  <c r="X59" i="1"/>
  <c r="AI58" i="1"/>
  <c r="AH58" i="1"/>
  <c r="AG58" i="1"/>
  <c r="AF58" i="1"/>
  <c r="AE58" i="1"/>
  <c r="AD58" i="1"/>
  <c r="AC58" i="1"/>
  <c r="AB58" i="1"/>
  <c r="AA58" i="1"/>
  <c r="Z58" i="1"/>
  <c r="Y58" i="1"/>
  <c r="X58" i="1"/>
  <c r="V58" i="1"/>
  <c r="AI57" i="1"/>
  <c r="AH57" i="1"/>
  <c r="AG57" i="1"/>
  <c r="AF57" i="1"/>
  <c r="AE57" i="1"/>
  <c r="AD57" i="1"/>
  <c r="AC57" i="1"/>
  <c r="AB57" i="1"/>
  <c r="AA57" i="1"/>
  <c r="Z57" i="1"/>
  <c r="Y57" i="1"/>
  <c r="X57" i="1"/>
  <c r="M57" i="1"/>
  <c r="V57" i="1" s="1"/>
  <c r="M56" i="1"/>
  <c r="AI55" i="1"/>
  <c r="AH55" i="1"/>
  <c r="AG55" i="1"/>
  <c r="AF55" i="1"/>
  <c r="AE55" i="1"/>
  <c r="AD55" i="1"/>
  <c r="AC55" i="1"/>
  <c r="AB55" i="1"/>
  <c r="AA55" i="1"/>
  <c r="Z55" i="1"/>
  <c r="Y55" i="1"/>
  <c r="X55" i="1"/>
  <c r="V55" i="1"/>
  <c r="M55" i="1"/>
  <c r="AI54" i="1"/>
  <c r="AH54" i="1"/>
  <c r="AG54" i="1"/>
  <c r="AF54" i="1"/>
  <c r="AE54" i="1"/>
  <c r="AD54" i="1"/>
  <c r="AC54" i="1"/>
  <c r="AB54" i="1"/>
  <c r="AA54" i="1"/>
  <c r="Z54" i="1"/>
  <c r="Y54" i="1"/>
  <c r="X54" i="1"/>
  <c r="M54" i="1"/>
  <c r="M53" i="1" s="1"/>
  <c r="V53" i="1" s="1"/>
  <c r="AI53" i="1"/>
  <c r="AH53" i="1"/>
  <c r="AG53" i="1"/>
  <c r="AF53" i="1"/>
  <c r="AE53" i="1"/>
  <c r="AD53" i="1"/>
  <c r="AC53" i="1"/>
  <c r="AB53" i="1"/>
  <c r="AA53" i="1"/>
  <c r="Z53" i="1"/>
  <c r="Y53" i="1"/>
  <c r="X53" i="1"/>
  <c r="AI52" i="1"/>
  <c r="AH52" i="1"/>
  <c r="AG52" i="1"/>
  <c r="AF52" i="1"/>
  <c r="AE52" i="1"/>
  <c r="AD52" i="1"/>
  <c r="AC52" i="1"/>
  <c r="AB52" i="1"/>
  <c r="AA52" i="1"/>
  <c r="Z52" i="1"/>
  <c r="Y52" i="1"/>
  <c r="X52" i="1"/>
  <c r="M52" i="1"/>
  <c r="M51" i="1" s="1"/>
  <c r="AI51" i="1"/>
  <c r="AH51" i="1"/>
  <c r="AG51" i="1"/>
  <c r="AF51" i="1"/>
  <c r="AE51" i="1"/>
  <c r="AD51" i="1"/>
  <c r="AC51" i="1"/>
  <c r="AB51" i="1"/>
  <c r="AA51" i="1"/>
  <c r="Z51" i="1"/>
  <c r="Y51" i="1"/>
  <c r="X51" i="1"/>
  <c r="V51" i="1"/>
  <c r="AI50" i="1"/>
  <c r="AH50" i="1"/>
  <c r="AG50" i="1"/>
  <c r="AF50" i="1"/>
  <c r="AE50" i="1"/>
  <c r="AD50" i="1"/>
  <c r="AC50" i="1"/>
  <c r="AB50" i="1"/>
  <c r="AA50" i="1"/>
  <c r="Z50" i="1"/>
  <c r="Y50" i="1"/>
  <c r="X50" i="1"/>
  <c r="AI49" i="1"/>
  <c r="AH49" i="1"/>
  <c r="AG49" i="1"/>
  <c r="AF49" i="1"/>
  <c r="AE49" i="1"/>
  <c r="AD49" i="1"/>
  <c r="AC49" i="1"/>
  <c r="AB49" i="1"/>
  <c r="AA49" i="1"/>
  <c r="Z49" i="1"/>
  <c r="Y49" i="1"/>
  <c r="X49" i="1"/>
  <c r="Y48" i="1"/>
  <c r="V48" i="1"/>
  <c r="W48" i="1" s="1"/>
  <c r="AG48" i="1" s="1"/>
  <c r="AA47" i="1"/>
  <c r="W47" i="1"/>
  <c r="AI47" i="1" s="1"/>
  <c r="V47" i="1"/>
  <c r="AG46" i="1"/>
  <c r="AC46" i="1"/>
  <c r="Y46" i="1"/>
  <c r="V46" i="1"/>
  <c r="W46" i="1" s="1"/>
  <c r="AI45" i="1"/>
  <c r="AE45" i="1"/>
  <c r="AA45" i="1"/>
  <c r="W45" i="1"/>
  <c r="V45" i="1"/>
  <c r="AG44" i="1"/>
  <c r="AC44" i="1"/>
  <c r="V44" i="1"/>
  <c r="W44" i="1" s="1"/>
  <c r="AI43" i="1"/>
  <c r="AE43" i="1"/>
  <c r="W43" i="1"/>
  <c r="V43" i="1"/>
  <c r="M42" i="1"/>
  <c r="M41" i="1"/>
  <c r="W40" i="1"/>
  <c r="AA40" i="1" s="1"/>
  <c r="V40" i="1"/>
  <c r="M40" i="1"/>
  <c r="AH39" i="1"/>
  <c r="AD39" i="1"/>
  <c r="Z39" i="1"/>
  <c r="V39" i="1"/>
  <c r="W39" i="1" s="1"/>
  <c r="M39" i="1"/>
  <c r="M38" i="1"/>
  <c r="AI36" i="1"/>
  <c r="AE36" i="1"/>
  <c r="AA36" i="1"/>
  <c r="W36" i="1"/>
  <c r="V36" i="1"/>
  <c r="M36" i="1"/>
  <c r="V35" i="1"/>
  <c r="W35" i="1" s="1"/>
  <c r="Z35" i="1" s="1"/>
  <c r="M35" i="1"/>
  <c r="M34" i="1"/>
  <c r="W32" i="1"/>
  <c r="AA32" i="1" s="1"/>
  <c r="V32" i="1"/>
  <c r="M32" i="1"/>
  <c r="AH31" i="1"/>
  <c r="AD31" i="1"/>
  <c r="Z31" i="1"/>
  <c r="V31" i="1"/>
  <c r="W31" i="1" s="1"/>
  <c r="M31" i="1"/>
  <c r="M30" i="1"/>
  <c r="AH27" i="1"/>
  <c r="AD27" i="1"/>
  <c r="Z27" i="1"/>
  <c r="V27" i="1"/>
  <c r="W27" i="1" s="1"/>
  <c r="AG26" i="1"/>
  <c r="AF26" i="1"/>
  <c r="AC26" i="1"/>
  <c r="AB26" i="1"/>
  <c r="Y26" i="1"/>
  <c r="X26" i="1"/>
  <c r="W26" i="1"/>
  <c r="AI26" i="1" s="1"/>
  <c r="V26" i="1"/>
  <c r="AH25" i="1"/>
  <c r="AD25" i="1"/>
  <c r="Z25" i="1"/>
  <c r="V25" i="1"/>
  <c r="W25" i="1" s="1"/>
  <c r="AI24" i="1"/>
  <c r="AH24" i="1"/>
  <c r="AG24" i="1"/>
  <c r="AF24" i="1"/>
  <c r="AE24" i="1"/>
  <c r="AD24" i="1"/>
  <c r="AC24" i="1"/>
  <c r="AB24" i="1"/>
  <c r="AA24" i="1"/>
  <c r="Z24" i="1"/>
  <c r="Y24" i="1"/>
  <c r="X24" i="1"/>
  <c r="V24" i="1"/>
  <c r="M24" i="1"/>
  <c r="AI23" i="1"/>
  <c r="AH23" i="1"/>
  <c r="AG23" i="1"/>
  <c r="AF23" i="1"/>
  <c r="AE23" i="1"/>
  <c r="AD23" i="1"/>
  <c r="AC23" i="1"/>
  <c r="AB23" i="1"/>
  <c r="AA23" i="1"/>
  <c r="Z23" i="1"/>
  <c r="Y23" i="1"/>
  <c r="X23" i="1"/>
  <c r="M23" i="1"/>
  <c r="V23" i="1" s="1"/>
  <c r="AI22" i="1"/>
  <c r="AH22" i="1"/>
  <c r="AG22" i="1"/>
  <c r="AF22" i="1"/>
  <c r="AE22" i="1"/>
  <c r="AD22" i="1"/>
  <c r="AC22" i="1"/>
  <c r="AB22" i="1"/>
  <c r="AA22" i="1"/>
  <c r="Z22" i="1"/>
  <c r="Y22" i="1"/>
  <c r="X22" i="1"/>
  <c r="V22" i="1"/>
  <c r="M22" i="1"/>
  <c r="AI21" i="1"/>
  <c r="AH21" i="1"/>
  <c r="AG21" i="1"/>
  <c r="AF21" i="1"/>
  <c r="AE21" i="1"/>
  <c r="AD21" i="1"/>
  <c r="AC21" i="1"/>
  <c r="AB21" i="1"/>
  <c r="AA21" i="1"/>
  <c r="Z21" i="1"/>
  <c r="Y21" i="1"/>
  <c r="X21" i="1"/>
  <c r="M21" i="1"/>
  <c r="V21" i="1" s="1"/>
  <c r="M20" i="1"/>
  <c r="V18" i="1"/>
  <c r="W18" i="1" s="1"/>
  <c r="M18" i="1"/>
  <c r="M17" i="1"/>
  <c r="V14" i="1"/>
  <c r="W14" i="1" s="1"/>
  <c r="Z14" i="1" s="1"/>
  <c r="M14" i="1"/>
  <c r="M13" i="1"/>
  <c r="AG18" i="1" l="1"/>
  <c r="AC18" i="1"/>
  <c r="Y18" i="1"/>
  <c r="AF18" i="1"/>
  <c r="AB18" i="1"/>
  <c r="X18" i="1"/>
  <c r="AI18" i="1"/>
  <c r="AE18" i="1"/>
  <c r="AA18" i="1"/>
  <c r="V42" i="1"/>
  <c r="W42" i="1"/>
  <c r="V61" i="1"/>
  <c r="W61" i="1" s="1"/>
  <c r="M60" i="1"/>
  <c r="AG66" i="1"/>
  <c r="AC66" i="1"/>
  <c r="Y66" i="1"/>
  <c r="AE66" i="1"/>
  <c r="AF66" i="1"/>
  <c r="AB66" i="1"/>
  <c r="X66" i="1"/>
  <c r="AI66" i="1"/>
  <c r="AA66" i="1"/>
  <c r="AG83" i="1"/>
  <c r="AC83" i="1"/>
  <c r="Y83" i="1"/>
  <c r="AF83" i="1"/>
  <c r="AB83" i="1"/>
  <c r="X83" i="1"/>
  <c r="AI83" i="1"/>
  <c r="AA83" i="1"/>
  <c r="AE83" i="1"/>
  <c r="AH83" i="1"/>
  <c r="Z83" i="1"/>
  <c r="AD83" i="1"/>
  <c r="AH118" i="1"/>
  <c r="AD118" i="1"/>
  <c r="Z118" i="1"/>
  <c r="AG118" i="1"/>
  <c r="AC118" i="1"/>
  <c r="Y118" i="1"/>
  <c r="AI118" i="1"/>
  <c r="AA118" i="1"/>
  <c r="AF118" i="1"/>
  <c r="X118" i="1"/>
  <c r="AE118" i="1"/>
  <c r="AB118" i="1"/>
  <c r="AG134" i="1"/>
  <c r="AC134" i="1"/>
  <c r="Y134" i="1"/>
  <c r="AF134" i="1"/>
  <c r="AB134" i="1"/>
  <c r="X134" i="1"/>
  <c r="AH134" i="1"/>
  <c r="Z134" i="1"/>
  <c r="AE134" i="1"/>
  <c r="AD134" i="1"/>
  <c r="AI134" i="1"/>
  <c r="AA134" i="1"/>
  <c r="Z18" i="1"/>
  <c r="V30" i="1"/>
  <c r="W30" i="1" s="1"/>
  <c r="M29" i="1"/>
  <c r="W38" i="1"/>
  <c r="V38" i="1"/>
  <c r="M37" i="1"/>
  <c r="W456" i="1"/>
  <c r="AH43" i="1"/>
  <c r="AD43" i="1"/>
  <c r="Z43" i="1"/>
  <c r="X43" i="1"/>
  <c r="AG43" i="1"/>
  <c r="AC43" i="1"/>
  <c r="Y43" i="1"/>
  <c r="AF43" i="1"/>
  <c r="AB43" i="1"/>
  <c r="AF44" i="1"/>
  <c r="AB44" i="1"/>
  <c r="X44" i="1"/>
  <c r="AD44" i="1"/>
  <c r="AI44" i="1"/>
  <c r="AE44" i="1"/>
  <c r="AA44" i="1"/>
  <c r="AH44" i="1"/>
  <c r="Z44" i="1"/>
  <c r="AE47" i="1"/>
  <c r="AC48" i="1"/>
  <c r="M50" i="1"/>
  <c r="AG62" i="1"/>
  <c r="AC62" i="1"/>
  <c r="Y62" i="1"/>
  <c r="AI62" i="1"/>
  <c r="AE62" i="1"/>
  <c r="AA62" i="1"/>
  <c r="AF62" i="1"/>
  <c r="AB62" i="1"/>
  <c r="X62" i="1"/>
  <c r="AE63" i="1"/>
  <c r="Z66" i="1"/>
  <c r="AD70" i="1"/>
  <c r="AH71" i="1"/>
  <c r="AD71" i="1"/>
  <c r="Z71" i="1"/>
  <c r="AF71" i="1"/>
  <c r="AB71" i="1"/>
  <c r="X71" i="1"/>
  <c r="AG71" i="1"/>
  <c r="AC71" i="1"/>
  <c r="Y71" i="1"/>
  <c r="V73" i="1"/>
  <c r="W73" i="1" s="1"/>
  <c r="AH84" i="1"/>
  <c r="AD84" i="1"/>
  <c r="Z84" i="1"/>
  <c r="AG84" i="1"/>
  <c r="AC84" i="1"/>
  <c r="Y84" i="1"/>
  <c r="AI84" i="1"/>
  <c r="AA84" i="1"/>
  <c r="AF84" i="1"/>
  <c r="X84" i="1"/>
  <c r="AE84" i="1"/>
  <c r="AB84" i="1"/>
  <c r="AG113" i="1"/>
  <c r="AC113" i="1"/>
  <c r="Y113" i="1"/>
  <c r="AF113" i="1"/>
  <c r="AB113" i="1"/>
  <c r="X113" i="1"/>
  <c r="AI113" i="1"/>
  <c r="AA113" i="1"/>
  <c r="AE113" i="1"/>
  <c r="AH113" i="1"/>
  <c r="Z113" i="1"/>
  <c r="AD113" i="1"/>
  <c r="AG121" i="1"/>
  <c r="AC121" i="1"/>
  <c r="Y121" i="1"/>
  <c r="AF121" i="1"/>
  <c r="AB121" i="1"/>
  <c r="X121" i="1"/>
  <c r="AI121" i="1"/>
  <c r="AA121" i="1"/>
  <c r="AE121" i="1"/>
  <c r="AH121" i="1"/>
  <c r="Z121" i="1"/>
  <c r="AD121" i="1"/>
  <c r="AH135" i="1"/>
  <c r="AD135" i="1"/>
  <c r="Z135" i="1"/>
  <c r="AG135" i="1"/>
  <c r="AC135" i="1"/>
  <c r="Y135" i="1"/>
  <c r="AF135" i="1"/>
  <c r="X135" i="1"/>
  <c r="AB135" i="1"/>
  <c r="AE135" i="1"/>
  <c r="AI135" i="1"/>
  <c r="AA135" i="1"/>
  <c r="AG138" i="1"/>
  <c r="AC138" i="1"/>
  <c r="Y138" i="1"/>
  <c r="AF138" i="1"/>
  <c r="AB138" i="1"/>
  <c r="X138" i="1"/>
  <c r="AH138" i="1"/>
  <c r="Z138" i="1"/>
  <c r="AE138" i="1"/>
  <c r="AD138" i="1"/>
  <c r="AI138" i="1"/>
  <c r="AA138" i="1"/>
  <c r="AG161" i="1"/>
  <c r="AC161" i="1"/>
  <c r="Y161" i="1"/>
  <c r="AF161" i="1"/>
  <c r="AB161" i="1"/>
  <c r="X161" i="1"/>
  <c r="AI161" i="1"/>
  <c r="AA161" i="1"/>
  <c r="AE161" i="1"/>
  <c r="AD161" i="1"/>
  <c r="AH161" i="1"/>
  <c r="Z161" i="1"/>
  <c r="AG165" i="1"/>
  <c r="AC165" i="1"/>
  <c r="Y165" i="1"/>
  <c r="AF165" i="1"/>
  <c r="AB165" i="1"/>
  <c r="X165" i="1"/>
  <c r="AH165" i="1"/>
  <c r="Z165" i="1"/>
  <c r="AD165" i="1"/>
  <c r="AE165" i="1"/>
  <c r="AI165" i="1"/>
  <c r="AA165" i="1"/>
  <c r="AF173" i="1"/>
  <c r="AB173" i="1"/>
  <c r="X173" i="1"/>
  <c r="AE173" i="1"/>
  <c r="Z173" i="1"/>
  <c r="AI173" i="1"/>
  <c r="AD173" i="1"/>
  <c r="Y173" i="1"/>
  <c r="AA173" i="1"/>
  <c r="AC173" i="1"/>
  <c r="AH173" i="1"/>
  <c r="AG173" i="1"/>
  <c r="AG14" i="1"/>
  <c r="AC14" i="1"/>
  <c r="Y14" i="1"/>
  <c r="AE14" i="1"/>
  <c r="AF14" i="1"/>
  <c r="AB14" i="1"/>
  <c r="X14" i="1"/>
  <c r="AI14" i="1"/>
  <c r="AA14" i="1"/>
  <c r="AH32" i="1"/>
  <c r="AD32" i="1"/>
  <c r="Z32" i="1"/>
  <c r="AF32" i="1"/>
  <c r="X32" i="1"/>
  <c r="AG32" i="1"/>
  <c r="AC32" i="1"/>
  <c r="Y32" i="1"/>
  <c r="AB32" i="1"/>
  <c r="AG35" i="1"/>
  <c r="AC35" i="1"/>
  <c r="Y35" i="1"/>
  <c r="AI35" i="1"/>
  <c r="AA35" i="1"/>
  <c r="AF35" i="1"/>
  <c r="AB35" i="1"/>
  <c r="X35" i="1"/>
  <c r="AE35" i="1"/>
  <c r="AH40" i="1"/>
  <c r="AD40" i="1"/>
  <c r="Z40" i="1"/>
  <c r="AF40" i="1"/>
  <c r="AB40" i="1"/>
  <c r="X40" i="1"/>
  <c r="AG40" i="1"/>
  <c r="AC40" i="1"/>
  <c r="Y40" i="1"/>
  <c r="AG91" i="1"/>
  <c r="AC91" i="1"/>
  <c r="Y91" i="1"/>
  <c r="AF91" i="1"/>
  <c r="AB91" i="1"/>
  <c r="X91" i="1"/>
  <c r="AI91" i="1"/>
  <c r="AA91" i="1"/>
  <c r="AE91" i="1"/>
  <c r="AH91" i="1"/>
  <c r="Z91" i="1"/>
  <c r="AD91" i="1"/>
  <c r="AG96" i="1"/>
  <c r="AC96" i="1"/>
  <c r="Y96" i="1"/>
  <c r="AF96" i="1"/>
  <c r="AB96" i="1"/>
  <c r="X96" i="1"/>
  <c r="AI96" i="1"/>
  <c r="AA96" i="1"/>
  <c r="AH96" i="1"/>
  <c r="Z96" i="1"/>
  <c r="AE96" i="1"/>
  <c r="AD96" i="1"/>
  <c r="AG127" i="1"/>
  <c r="AC127" i="1"/>
  <c r="Y127" i="1"/>
  <c r="AF127" i="1"/>
  <c r="AB127" i="1"/>
  <c r="X127" i="1"/>
  <c r="AI127" i="1"/>
  <c r="AA127" i="1"/>
  <c r="AH127" i="1"/>
  <c r="Z127" i="1"/>
  <c r="AE127" i="1"/>
  <c r="AD127" i="1"/>
  <c r="AH131" i="1"/>
  <c r="AD131" i="1"/>
  <c r="Z131" i="1"/>
  <c r="AG131" i="1"/>
  <c r="AC131" i="1"/>
  <c r="Y131" i="1"/>
  <c r="AF131" i="1"/>
  <c r="X131" i="1"/>
  <c r="AE131" i="1"/>
  <c r="AB131" i="1"/>
  <c r="AI131" i="1"/>
  <c r="AA131" i="1"/>
  <c r="AD14" i="1"/>
  <c r="AD18" i="1"/>
  <c r="AG25" i="1"/>
  <c r="AC25" i="1"/>
  <c r="Y25" i="1"/>
  <c r="AI25" i="1"/>
  <c r="AA25" i="1"/>
  <c r="AF25" i="1"/>
  <c r="AB25" i="1"/>
  <c r="X25" i="1"/>
  <c r="AE25" i="1"/>
  <c r="AG27" i="1"/>
  <c r="AC27" i="1"/>
  <c r="Y27" i="1"/>
  <c r="AI27" i="1"/>
  <c r="AA27" i="1"/>
  <c r="AF27" i="1"/>
  <c r="AB27" i="1"/>
  <c r="X27" i="1"/>
  <c r="AE27" i="1"/>
  <c r="AG31" i="1"/>
  <c r="AC31" i="1"/>
  <c r="Y31" i="1"/>
  <c r="AE31" i="1"/>
  <c r="AF31" i="1"/>
  <c r="AB31" i="1"/>
  <c r="X31" i="1"/>
  <c r="AI31" i="1"/>
  <c r="AA31" i="1"/>
  <c r="AE32" i="1"/>
  <c r="AD35" i="1"/>
  <c r="AH36" i="1"/>
  <c r="AD36" i="1"/>
  <c r="Z36" i="1"/>
  <c r="AF36" i="1"/>
  <c r="X36" i="1"/>
  <c r="AG36" i="1"/>
  <c r="AC36" i="1"/>
  <c r="Y36" i="1"/>
  <c r="AB36" i="1"/>
  <c r="AG39" i="1"/>
  <c r="AC39" i="1"/>
  <c r="Y39" i="1"/>
  <c r="AA39" i="1"/>
  <c r="AF39" i="1"/>
  <c r="AB39" i="1"/>
  <c r="X39" i="1"/>
  <c r="AI39" i="1"/>
  <c r="AE39" i="1"/>
  <c r="AE40" i="1"/>
  <c r="AA43" i="1"/>
  <c r="Y44" i="1"/>
  <c r="AH45" i="1"/>
  <c r="AD45" i="1"/>
  <c r="Z45" i="1"/>
  <c r="X45" i="1"/>
  <c r="AG45" i="1"/>
  <c r="AC45" i="1"/>
  <c r="Y45" i="1"/>
  <c r="AF45" i="1"/>
  <c r="AB45" i="1"/>
  <c r="AF46" i="1"/>
  <c r="AB46" i="1"/>
  <c r="X46" i="1"/>
  <c r="AD46" i="1"/>
  <c r="AI46" i="1"/>
  <c r="AE46" i="1"/>
  <c r="AA46" i="1"/>
  <c r="AH46" i="1"/>
  <c r="Z46" i="1"/>
  <c r="Z62" i="1"/>
  <c r="AD66" i="1"/>
  <c r="AH67" i="1"/>
  <c r="AD67" i="1"/>
  <c r="Z67" i="1"/>
  <c r="AG67" i="1"/>
  <c r="AC67" i="1"/>
  <c r="Y67" i="1"/>
  <c r="AF67" i="1"/>
  <c r="AB67" i="1"/>
  <c r="X67" i="1"/>
  <c r="V69" i="1"/>
  <c r="W69" i="1" s="1"/>
  <c r="AA71" i="1"/>
  <c r="AG74" i="1"/>
  <c r="AC74" i="1"/>
  <c r="Y74" i="1"/>
  <c r="AI74" i="1"/>
  <c r="AA74" i="1"/>
  <c r="AF74" i="1"/>
  <c r="AB74" i="1"/>
  <c r="X74" i="1"/>
  <c r="AE74" i="1"/>
  <c r="AH74" i="1"/>
  <c r="AF82" i="1"/>
  <c r="AB82" i="1"/>
  <c r="X82" i="1"/>
  <c r="AE82" i="1"/>
  <c r="Z82" i="1"/>
  <c r="AC82" i="1"/>
  <c r="AI82" i="1"/>
  <c r="AD82" i="1"/>
  <c r="Y82" i="1"/>
  <c r="AH82" i="1"/>
  <c r="AG82" i="1"/>
  <c r="AA82" i="1"/>
  <c r="AG87" i="1"/>
  <c r="AC87" i="1"/>
  <c r="Y87" i="1"/>
  <c r="AF87" i="1"/>
  <c r="AB87" i="1"/>
  <c r="X87" i="1"/>
  <c r="AI87" i="1"/>
  <c r="AA87" i="1"/>
  <c r="AH87" i="1"/>
  <c r="Z87" i="1"/>
  <c r="AE87" i="1"/>
  <c r="AD87" i="1"/>
  <c r="AH114" i="1"/>
  <c r="AD114" i="1"/>
  <c r="Z114" i="1"/>
  <c r="AG114" i="1"/>
  <c r="AC114" i="1"/>
  <c r="Y114" i="1"/>
  <c r="AI114" i="1"/>
  <c r="AA114" i="1"/>
  <c r="AE114" i="1"/>
  <c r="AF114" i="1"/>
  <c r="X114" i="1"/>
  <c r="AB114" i="1"/>
  <c r="AH122" i="1"/>
  <c r="AD122" i="1"/>
  <c r="Z122" i="1"/>
  <c r="AG122" i="1"/>
  <c r="AC122" i="1"/>
  <c r="Y122" i="1"/>
  <c r="AI122" i="1"/>
  <c r="AA122" i="1"/>
  <c r="AE122" i="1"/>
  <c r="AF122" i="1"/>
  <c r="X122" i="1"/>
  <c r="AB122" i="1"/>
  <c r="AH139" i="1"/>
  <c r="AD139" i="1"/>
  <c r="Z139" i="1"/>
  <c r="AG139" i="1"/>
  <c r="AC139" i="1"/>
  <c r="Y139" i="1"/>
  <c r="AF139" i="1"/>
  <c r="X139" i="1"/>
  <c r="AB139" i="1"/>
  <c r="AE139" i="1"/>
  <c r="AI139" i="1"/>
  <c r="AA139" i="1"/>
  <c r="AG142" i="1"/>
  <c r="AC142" i="1"/>
  <c r="Y142" i="1"/>
  <c r="AF142" i="1"/>
  <c r="AB142" i="1"/>
  <c r="X142" i="1"/>
  <c r="AH142" i="1"/>
  <c r="Z142" i="1"/>
  <c r="AI142" i="1"/>
  <c r="AE142" i="1"/>
  <c r="AD142" i="1"/>
  <c r="AA142" i="1"/>
  <c r="V13" i="1"/>
  <c r="W13" i="1" s="1"/>
  <c r="M12" i="1"/>
  <c r="AH14" i="1"/>
  <c r="W17" i="1"/>
  <c r="V17" i="1"/>
  <c r="M16" i="1"/>
  <c r="AH18" i="1"/>
  <c r="AI32" i="1"/>
  <c r="W34" i="1"/>
  <c r="V34" i="1"/>
  <c r="M33" i="1"/>
  <c r="AH35" i="1"/>
  <c r="AI40" i="1"/>
  <c r="AH47" i="1"/>
  <c r="AD47" i="1"/>
  <c r="Z47" i="1"/>
  <c r="X47" i="1"/>
  <c r="AG47" i="1"/>
  <c r="AC47" i="1"/>
  <c r="Y47" i="1"/>
  <c r="AF47" i="1"/>
  <c r="AB47" i="1"/>
  <c r="AF48" i="1"/>
  <c r="AB48" i="1"/>
  <c r="X48" i="1"/>
  <c r="AD48" i="1"/>
  <c r="AI48" i="1"/>
  <c r="AE48" i="1"/>
  <c r="AA48" i="1"/>
  <c r="AH48" i="1"/>
  <c r="Z48" i="1"/>
  <c r="AH63" i="1"/>
  <c r="AD63" i="1"/>
  <c r="Z63" i="1"/>
  <c r="X63" i="1"/>
  <c r="AG63" i="1"/>
  <c r="AC63" i="1"/>
  <c r="Y63" i="1"/>
  <c r="AF63" i="1"/>
  <c r="AB63" i="1"/>
  <c r="V65" i="1"/>
  <c r="W65" i="1" s="1"/>
  <c r="AH66" i="1"/>
  <c r="AG70" i="1"/>
  <c r="AC70" i="1"/>
  <c r="Y70" i="1"/>
  <c r="AE70" i="1"/>
  <c r="AF70" i="1"/>
  <c r="AB70" i="1"/>
  <c r="X70" i="1"/>
  <c r="AI70" i="1"/>
  <c r="AA70" i="1"/>
  <c r="AH75" i="1"/>
  <c r="AD75" i="1"/>
  <c r="Z75" i="1"/>
  <c r="AF75" i="1"/>
  <c r="AB75" i="1"/>
  <c r="AG75" i="1"/>
  <c r="AC75" i="1"/>
  <c r="Y75" i="1"/>
  <c r="X75" i="1"/>
  <c r="AI75" i="1"/>
  <c r="AE75" i="1"/>
  <c r="AA75" i="1"/>
  <c r="AG78" i="1"/>
  <c r="AC78" i="1"/>
  <c r="Y78" i="1"/>
  <c r="AE78" i="1"/>
  <c r="AF78" i="1"/>
  <c r="AB78" i="1"/>
  <c r="X78" i="1"/>
  <c r="AI78" i="1"/>
  <c r="AA78" i="1"/>
  <c r="AH78" i="1"/>
  <c r="AD78" i="1"/>
  <c r="Z78" i="1"/>
  <c r="AH88" i="1"/>
  <c r="AD88" i="1"/>
  <c r="Z88" i="1"/>
  <c r="AG88" i="1"/>
  <c r="AC88" i="1"/>
  <c r="Y88" i="1"/>
  <c r="AI88" i="1"/>
  <c r="AA88" i="1"/>
  <c r="AE88" i="1"/>
  <c r="AF88" i="1"/>
  <c r="X88" i="1"/>
  <c r="AB88" i="1"/>
  <c r="AG117" i="1"/>
  <c r="AC117" i="1"/>
  <c r="Y117" i="1"/>
  <c r="AF117" i="1"/>
  <c r="AB117" i="1"/>
  <c r="X117" i="1"/>
  <c r="AI117" i="1"/>
  <c r="AA117" i="1"/>
  <c r="AH117" i="1"/>
  <c r="Z117" i="1"/>
  <c r="AE117" i="1"/>
  <c r="AD117" i="1"/>
  <c r="AG125" i="1"/>
  <c r="AC125" i="1"/>
  <c r="Y125" i="1"/>
  <c r="AF125" i="1"/>
  <c r="AB125" i="1"/>
  <c r="X125" i="1"/>
  <c r="AI125" i="1"/>
  <c r="AA125" i="1"/>
  <c r="AH125" i="1"/>
  <c r="Z125" i="1"/>
  <c r="AE125" i="1"/>
  <c r="AD125" i="1"/>
  <c r="AG130" i="1"/>
  <c r="AC130" i="1"/>
  <c r="Y130" i="1"/>
  <c r="AF130" i="1"/>
  <c r="AB130" i="1"/>
  <c r="X130" i="1"/>
  <c r="AH130" i="1"/>
  <c r="Z130" i="1"/>
  <c r="AD130" i="1"/>
  <c r="AE130" i="1"/>
  <c r="AI130" i="1"/>
  <c r="AA130" i="1"/>
  <c r="AH143" i="1"/>
  <c r="AD143" i="1"/>
  <c r="Z143" i="1"/>
  <c r="AG143" i="1"/>
  <c r="AC143" i="1"/>
  <c r="Y143" i="1"/>
  <c r="AF143" i="1"/>
  <c r="X143" i="1"/>
  <c r="AB143" i="1"/>
  <c r="AE143" i="1"/>
  <c r="AI143" i="1"/>
  <c r="AA143" i="1"/>
  <c r="AA79" i="1"/>
  <c r="AE79" i="1"/>
  <c r="AI79" i="1"/>
  <c r="V85" i="1"/>
  <c r="W85" i="1" s="1"/>
  <c r="W89" i="1"/>
  <c r="V89" i="1"/>
  <c r="AH100" i="1"/>
  <c r="AD100" i="1"/>
  <c r="Z100" i="1"/>
  <c r="AG100" i="1"/>
  <c r="AC100" i="1"/>
  <c r="Y100" i="1"/>
  <c r="AE100" i="1"/>
  <c r="V115" i="1"/>
  <c r="W115" i="1" s="1"/>
  <c r="W119" i="1"/>
  <c r="V119" i="1"/>
  <c r="V123" i="1"/>
  <c r="W123" i="1" s="1"/>
  <c r="M128" i="1"/>
  <c r="W141" i="1"/>
  <c r="AH154" i="1"/>
  <c r="AD154" i="1"/>
  <c r="Z154" i="1"/>
  <c r="AG154" i="1"/>
  <c r="AC154" i="1"/>
  <c r="Y154" i="1"/>
  <c r="AE157" i="1"/>
  <c r="W159" i="1"/>
  <c r="V159" i="1"/>
  <c r="V175" i="1"/>
  <c r="W175" i="1" s="1"/>
  <c r="W185" i="1"/>
  <c r="V185" i="1"/>
  <c r="V286" i="1"/>
  <c r="W286" i="1" s="1"/>
  <c r="W98" i="1"/>
  <c r="V98" i="1"/>
  <c r="X100" i="1"/>
  <c r="V129" i="1"/>
  <c r="W129" i="1" s="1"/>
  <c r="V133" i="1"/>
  <c r="W133" i="1" s="1"/>
  <c r="V136" i="1"/>
  <c r="W136" i="1" s="1"/>
  <c r="V137" i="1"/>
  <c r="W137" i="1" s="1"/>
  <c r="W140" i="1"/>
  <c r="V140" i="1"/>
  <c r="V141" i="1"/>
  <c r="W144" i="1"/>
  <c r="V144" i="1"/>
  <c r="AF154" i="1"/>
  <c r="AH158" i="1"/>
  <c r="AD158" i="1"/>
  <c r="Z158" i="1"/>
  <c r="AG158" i="1"/>
  <c r="AC158" i="1"/>
  <c r="Y158" i="1"/>
  <c r="V164" i="1"/>
  <c r="W164" i="1" s="1"/>
  <c r="X170" i="1"/>
  <c r="AF170" i="1"/>
  <c r="AH174" i="1"/>
  <c r="AD174" i="1"/>
  <c r="Z174" i="1"/>
  <c r="AG174" i="1"/>
  <c r="AC174" i="1"/>
  <c r="Y174" i="1"/>
  <c r="AI174" i="1"/>
  <c r="AA174" i="1"/>
  <c r="AF174" i="1"/>
  <c r="X174" i="1"/>
  <c r="AD180" i="1"/>
  <c r="AG195" i="1"/>
  <c r="AC195" i="1"/>
  <c r="Y195" i="1"/>
  <c r="AF195" i="1"/>
  <c r="AB195" i="1"/>
  <c r="X195" i="1"/>
  <c r="AI195" i="1"/>
  <c r="AE195" i="1"/>
  <c r="AA195" i="1"/>
  <c r="AD195" i="1"/>
  <c r="Z195" i="1"/>
  <c r="W202" i="1"/>
  <c r="M200" i="1"/>
  <c r="V202" i="1"/>
  <c r="AI213" i="1"/>
  <c r="AE213" i="1"/>
  <c r="AA213" i="1"/>
  <c r="AH213" i="1"/>
  <c r="AD213" i="1"/>
  <c r="Z213" i="1"/>
  <c r="AG213" i="1"/>
  <c r="AC213" i="1"/>
  <c r="Y213" i="1"/>
  <c r="AB213" i="1"/>
  <c r="X213" i="1"/>
  <c r="AG215" i="1"/>
  <c r="AC215" i="1"/>
  <c r="Y215" i="1"/>
  <c r="AF215" i="1"/>
  <c r="AB215" i="1"/>
  <c r="X215" i="1"/>
  <c r="AI215" i="1"/>
  <c r="AE215" i="1"/>
  <c r="AA215" i="1"/>
  <c r="Z215" i="1"/>
  <c r="AI217" i="1"/>
  <c r="AE217" i="1"/>
  <c r="AA217" i="1"/>
  <c r="AH217" i="1"/>
  <c r="AD217" i="1"/>
  <c r="Z217" i="1"/>
  <c r="AG217" i="1"/>
  <c r="AC217" i="1"/>
  <c r="Y217" i="1"/>
  <c r="AF217" i="1"/>
  <c r="AB217" i="1"/>
  <c r="AG219" i="1"/>
  <c r="AC219" i="1"/>
  <c r="Y219" i="1"/>
  <c r="AF219" i="1"/>
  <c r="AB219" i="1"/>
  <c r="X219" i="1"/>
  <c r="AI219" i="1"/>
  <c r="AE219" i="1"/>
  <c r="AA219" i="1"/>
  <c r="AD219" i="1"/>
  <c r="Z219" i="1"/>
  <c r="AH228" i="1"/>
  <c r="AD228" i="1"/>
  <c r="Z228" i="1"/>
  <c r="AG228" i="1"/>
  <c r="AC228" i="1"/>
  <c r="Y228" i="1"/>
  <c r="AF228" i="1"/>
  <c r="AB228" i="1"/>
  <c r="X228" i="1"/>
  <c r="AE228" i="1"/>
  <c r="AA228" i="1"/>
  <c r="W230" i="1"/>
  <c r="V230" i="1"/>
  <c r="AH232" i="1"/>
  <c r="AD232" i="1"/>
  <c r="Z232" i="1"/>
  <c r="AG232" i="1"/>
  <c r="AC232" i="1"/>
  <c r="Y232" i="1"/>
  <c r="AF232" i="1"/>
  <c r="AB232" i="1"/>
  <c r="X232" i="1"/>
  <c r="AI232" i="1"/>
  <c r="AE232" i="1"/>
  <c r="W234" i="1"/>
  <c r="V234" i="1"/>
  <c r="AI245" i="1"/>
  <c r="AE245" i="1"/>
  <c r="AA245" i="1"/>
  <c r="AH245" i="1"/>
  <c r="AD245" i="1"/>
  <c r="Z245" i="1"/>
  <c r="AG245" i="1"/>
  <c r="AC245" i="1"/>
  <c r="Y245" i="1"/>
  <c r="AB245" i="1"/>
  <c r="X245" i="1"/>
  <c r="AG247" i="1"/>
  <c r="AC247" i="1"/>
  <c r="Y247" i="1"/>
  <c r="AF247" i="1"/>
  <c r="AB247" i="1"/>
  <c r="X247" i="1"/>
  <c r="AI247" i="1"/>
  <c r="AE247" i="1"/>
  <c r="AA247" i="1"/>
  <c r="Z247" i="1"/>
  <c r="AI249" i="1"/>
  <c r="AE249" i="1"/>
  <c r="AA249" i="1"/>
  <c r="AH249" i="1"/>
  <c r="AD249" i="1"/>
  <c r="Z249" i="1"/>
  <c r="AG249" i="1"/>
  <c r="AC249" i="1"/>
  <c r="Y249" i="1"/>
  <c r="AF249" i="1"/>
  <c r="AB249" i="1"/>
  <c r="AG251" i="1"/>
  <c r="AC251" i="1"/>
  <c r="Y251" i="1"/>
  <c r="AF251" i="1"/>
  <c r="AB251" i="1"/>
  <c r="X251" i="1"/>
  <c r="AI251" i="1"/>
  <c r="AE251" i="1"/>
  <c r="AA251" i="1"/>
  <c r="AD251" i="1"/>
  <c r="Z251" i="1"/>
  <c r="AH260" i="1"/>
  <c r="AD260" i="1"/>
  <c r="Z260" i="1"/>
  <c r="AG260" i="1"/>
  <c r="AC260" i="1"/>
  <c r="Y260" i="1"/>
  <c r="AF260" i="1"/>
  <c r="AB260" i="1"/>
  <c r="X260" i="1"/>
  <c r="AE260" i="1"/>
  <c r="AA260" i="1"/>
  <c r="AH268" i="1"/>
  <c r="AD268" i="1"/>
  <c r="Z268" i="1"/>
  <c r="AG268" i="1"/>
  <c r="AC268" i="1"/>
  <c r="Y268" i="1"/>
  <c r="AF268" i="1"/>
  <c r="AB268" i="1"/>
  <c r="X268" i="1"/>
  <c r="AI268" i="1"/>
  <c r="AE268" i="1"/>
  <c r="AA268" i="1"/>
  <c r="M19" i="1"/>
  <c r="V20" i="1"/>
  <c r="W20" i="1" s="1"/>
  <c r="Z26" i="1"/>
  <c r="AD26" i="1"/>
  <c r="AH26" i="1"/>
  <c r="V41" i="1"/>
  <c r="W41" i="1" s="1"/>
  <c r="V52" i="1"/>
  <c r="V54" i="1"/>
  <c r="V56" i="1"/>
  <c r="W56" i="1" s="1"/>
  <c r="V64" i="1"/>
  <c r="W64" i="1" s="1"/>
  <c r="V68" i="1"/>
  <c r="W68" i="1" s="1"/>
  <c r="V72" i="1"/>
  <c r="W72" i="1" s="1"/>
  <c r="V76" i="1"/>
  <c r="W76" i="1" s="1"/>
  <c r="W77" i="1"/>
  <c r="Y79" i="1"/>
  <c r="AC79" i="1"/>
  <c r="AG79" i="1"/>
  <c r="V80" i="1"/>
  <c r="W80" i="1" s="1"/>
  <c r="AH92" i="1"/>
  <c r="AD92" i="1"/>
  <c r="Z92" i="1"/>
  <c r="AG92" i="1"/>
  <c r="AC92" i="1"/>
  <c r="Y92" i="1"/>
  <c r="AE92" i="1"/>
  <c r="M95" i="1"/>
  <c r="AH97" i="1"/>
  <c r="AD97" i="1"/>
  <c r="Z97" i="1"/>
  <c r="AG97" i="1"/>
  <c r="AC97" i="1"/>
  <c r="Y97" i="1"/>
  <c r="AE97" i="1"/>
  <c r="AA100" i="1"/>
  <c r="AI100" i="1"/>
  <c r="W103" i="1"/>
  <c r="V103" i="1"/>
  <c r="V108" i="1"/>
  <c r="W108" i="1" s="1"/>
  <c r="W147" i="1"/>
  <c r="V147" i="1"/>
  <c r="V151" i="1"/>
  <c r="W151" i="1" s="1"/>
  <c r="AA154" i="1"/>
  <c r="AI154" i="1"/>
  <c r="W156" i="1"/>
  <c r="AA157" i="1"/>
  <c r="X158" i="1"/>
  <c r="AF158" i="1"/>
  <c r="AH162" i="1"/>
  <c r="AD162" i="1"/>
  <c r="Z162" i="1"/>
  <c r="AG162" i="1"/>
  <c r="AC162" i="1"/>
  <c r="Y162" i="1"/>
  <c r="AE162" i="1"/>
  <c r="W167" i="1"/>
  <c r="V167" i="1"/>
  <c r="V168" i="1"/>
  <c r="W168" i="1" s="1"/>
  <c r="AA170" i="1"/>
  <c r="W172" i="1"/>
  <c r="AB174" i="1"/>
  <c r="W186" i="1"/>
  <c r="AH195" i="1"/>
  <c r="AF213" i="1"/>
  <c r="X217" i="1"/>
  <c r="AI228" i="1"/>
  <c r="AA232" i="1"/>
  <c r="AF245" i="1"/>
  <c r="X249" i="1"/>
  <c r="AI260" i="1"/>
  <c r="AI269" i="1"/>
  <c r="AE269" i="1"/>
  <c r="AA269" i="1"/>
  <c r="AH269" i="1"/>
  <c r="AD269" i="1"/>
  <c r="Z269" i="1"/>
  <c r="AG269" i="1"/>
  <c r="AC269" i="1"/>
  <c r="Y269" i="1"/>
  <c r="AF269" i="1"/>
  <c r="AB269" i="1"/>
  <c r="X269" i="1"/>
  <c r="AH318" i="1"/>
  <c r="AD318" i="1"/>
  <c r="Z318" i="1"/>
  <c r="AG318" i="1"/>
  <c r="AC318" i="1"/>
  <c r="Y318" i="1"/>
  <c r="AF318" i="1"/>
  <c r="AB318" i="1"/>
  <c r="X318" i="1"/>
  <c r="AE318" i="1"/>
  <c r="AA318" i="1"/>
  <c r="AI318" i="1"/>
  <c r="W331" i="1"/>
  <c r="AE154" i="1"/>
  <c r="AG157" i="1"/>
  <c r="AC157" i="1"/>
  <c r="Y157" i="1"/>
  <c r="AF157" i="1"/>
  <c r="AB157" i="1"/>
  <c r="X157" i="1"/>
  <c r="AH170" i="1"/>
  <c r="AD170" i="1"/>
  <c r="Z170" i="1"/>
  <c r="AG170" i="1"/>
  <c r="AC170" i="1"/>
  <c r="Y170" i="1"/>
  <c r="AE170" i="1"/>
  <c r="AG180" i="1"/>
  <c r="AC180" i="1"/>
  <c r="Y180" i="1"/>
  <c r="AF180" i="1"/>
  <c r="AB180" i="1"/>
  <c r="X180" i="1"/>
  <c r="AI180" i="1"/>
  <c r="AA180" i="1"/>
  <c r="AH180" i="1"/>
  <c r="Z180" i="1"/>
  <c r="X79" i="1"/>
  <c r="AB79" i="1"/>
  <c r="AF79" i="1"/>
  <c r="V81" i="1"/>
  <c r="W81" i="1" s="1"/>
  <c r="AF100" i="1"/>
  <c r="W104" i="1"/>
  <c r="W109" i="1"/>
  <c r="W132" i="1"/>
  <c r="V132" i="1"/>
  <c r="W148" i="1"/>
  <c r="W152" i="1"/>
  <c r="X154" i="1"/>
  <c r="Z157" i="1"/>
  <c r="AH157" i="1"/>
  <c r="AE158" i="1"/>
  <c r="W163" i="1"/>
  <c r="V163" i="1"/>
  <c r="AA26" i="1"/>
  <c r="AE26" i="1"/>
  <c r="Z79" i="1"/>
  <c r="AD79" i="1"/>
  <c r="W86" i="1"/>
  <c r="W90" i="1"/>
  <c r="AH94" i="1"/>
  <c r="AD94" i="1"/>
  <c r="Z94" i="1"/>
  <c r="AG94" i="1"/>
  <c r="AC94" i="1"/>
  <c r="Y94" i="1"/>
  <c r="AE94" i="1"/>
  <c r="AB100" i="1"/>
  <c r="AG110" i="1"/>
  <c r="AC110" i="1"/>
  <c r="Y110" i="1"/>
  <c r="AF110" i="1"/>
  <c r="AB110" i="1"/>
  <c r="X110" i="1"/>
  <c r="AE110" i="1"/>
  <c r="AH111" i="1"/>
  <c r="AD111" i="1"/>
  <c r="Z111" i="1"/>
  <c r="AG111" i="1"/>
  <c r="AC111" i="1"/>
  <c r="Y111" i="1"/>
  <c r="AE111" i="1"/>
  <c r="W116" i="1"/>
  <c r="W120" i="1"/>
  <c r="W124" i="1"/>
  <c r="AH146" i="1"/>
  <c r="AD146" i="1"/>
  <c r="Z146" i="1"/>
  <c r="AG146" i="1"/>
  <c r="AC146" i="1"/>
  <c r="Y146" i="1"/>
  <c r="AE146" i="1"/>
  <c r="AG149" i="1"/>
  <c r="AC149" i="1"/>
  <c r="Y149" i="1"/>
  <c r="AF149" i="1"/>
  <c r="AB149" i="1"/>
  <c r="X149" i="1"/>
  <c r="AE149" i="1"/>
  <c r="AH150" i="1"/>
  <c r="AD150" i="1"/>
  <c r="Z150" i="1"/>
  <c r="AG150" i="1"/>
  <c r="AC150" i="1"/>
  <c r="Y150" i="1"/>
  <c r="AE150" i="1"/>
  <c r="AG153" i="1"/>
  <c r="AC153" i="1"/>
  <c r="Y153" i="1"/>
  <c r="AF153" i="1"/>
  <c r="AB153" i="1"/>
  <c r="X153" i="1"/>
  <c r="AE153" i="1"/>
  <c r="AB154" i="1"/>
  <c r="V155" i="1"/>
  <c r="W155" i="1" s="1"/>
  <c r="AD157" i="1"/>
  <c r="AA158" i="1"/>
  <c r="AI158" i="1"/>
  <c r="W160" i="1"/>
  <c r="AH166" i="1"/>
  <c r="AD166" i="1"/>
  <c r="Z166" i="1"/>
  <c r="AG166" i="1"/>
  <c r="AC166" i="1"/>
  <c r="Y166" i="1"/>
  <c r="AE166" i="1"/>
  <c r="AG169" i="1"/>
  <c r="AC169" i="1"/>
  <c r="Y169" i="1"/>
  <c r="AF169" i="1"/>
  <c r="AB169" i="1"/>
  <c r="X169" i="1"/>
  <c r="AE169" i="1"/>
  <c r="AB170" i="1"/>
  <c r="V171" i="1"/>
  <c r="W171" i="1" s="1"/>
  <c r="AE174" i="1"/>
  <c r="W182" i="1"/>
  <c r="AI201" i="1"/>
  <c r="AE201" i="1"/>
  <c r="AA201" i="1"/>
  <c r="AH201" i="1"/>
  <c r="AD201" i="1"/>
  <c r="Z201" i="1"/>
  <c r="AG201" i="1"/>
  <c r="AC201" i="1"/>
  <c r="Y201" i="1"/>
  <c r="AF201" i="1"/>
  <c r="AB201" i="1"/>
  <c r="W203" i="1"/>
  <c r="AH212" i="1"/>
  <c r="AD212" i="1"/>
  <c r="Z212" i="1"/>
  <c r="AG212" i="1"/>
  <c r="AC212" i="1"/>
  <c r="Y212" i="1"/>
  <c r="AF212" i="1"/>
  <c r="AB212" i="1"/>
  <c r="X212" i="1"/>
  <c r="AE212" i="1"/>
  <c r="AA212" i="1"/>
  <c r="V214" i="1"/>
  <c r="W214" i="1" s="1"/>
  <c r="AD215" i="1"/>
  <c r="AH216" i="1"/>
  <c r="AD216" i="1"/>
  <c r="Z216" i="1"/>
  <c r="AG216" i="1"/>
  <c r="AC216" i="1"/>
  <c r="Y216" i="1"/>
  <c r="AF216" i="1"/>
  <c r="AB216" i="1"/>
  <c r="X216" i="1"/>
  <c r="AI216" i="1"/>
  <c r="AE216" i="1"/>
  <c r="W218" i="1"/>
  <c r="V218" i="1"/>
  <c r="AH219" i="1"/>
  <c r="AI229" i="1"/>
  <c r="AE229" i="1"/>
  <c r="AA229" i="1"/>
  <c r="AH229" i="1"/>
  <c r="AD229" i="1"/>
  <c r="Z229" i="1"/>
  <c r="AG229" i="1"/>
  <c r="AC229" i="1"/>
  <c r="Y229" i="1"/>
  <c r="AB229" i="1"/>
  <c r="X229" i="1"/>
  <c r="AG231" i="1"/>
  <c r="AC231" i="1"/>
  <c r="Y231" i="1"/>
  <c r="AF231" i="1"/>
  <c r="AB231" i="1"/>
  <c r="X231" i="1"/>
  <c r="AI231" i="1"/>
  <c r="AE231" i="1"/>
  <c r="AA231" i="1"/>
  <c r="Z231" i="1"/>
  <c r="AI233" i="1"/>
  <c r="AE233" i="1"/>
  <c r="AA233" i="1"/>
  <c r="AH233" i="1"/>
  <c r="AD233" i="1"/>
  <c r="Z233" i="1"/>
  <c r="AG233" i="1"/>
  <c r="AC233" i="1"/>
  <c r="Y233" i="1"/>
  <c r="AF233" i="1"/>
  <c r="AB233" i="1"/>
  <c r="W235" i="1"/>
  <c r="AH244" i="1"/>
  <c r="AD244" i="1"/>
  <c r="Z244" i="1"/>
  <c r="AG244" i="1"/>
  <c r="AC244" i="1"/>
  <c r="Y244" i="1"/>
  <c r="AF244" i="1"/>
  <c r="AB244" i="1"/>
  <c r="X244" i="1"/>
  <c r="AE244" i="1"/>
  <c r="AA244" i="1"/>
  <c r="V246" i="1"/>
  <c r="W246" i="1" s="1"/>
  <c r="AD247" i="1"/>
  <c r="AH248" i="1"/>
  <c r="AD248" i="1"/>
  <c r="Z248" i="1"/>
  <c r="AG248" i="1"/>
  <c r="AC248" i="1"/>
  <c r="Y248" i="1"/>
  <c r="AF248" i="1"/>
  <c r="AB248" i="1"/>
  <c r="X248" i="1"/>
  <c r="AI248" i="1"/>
  <c r="AE248" i="1"/>
  <c r="W250" i="1"/>
  <c r="V250" i="1"/>
  <c r="AH251" i="1"/>
  <c r="AH261" i="1"/>
  <c r="AG261" i="1"/>
  <c r="AE261" i="1"/>
  <c r="AA261" i="1"/>
  <c r="AD261" i="1"/>
  <c r="Z261" i="1"/>
  <c r="AI261" i="1"/>
  <c r="AC261" i="1"/>
  <c r="Y261" i="1"/>
  <c r="AB261" i="1"/>
  <c r="X261" i="1"/>
  <c r="AI285" i="1"/>
  <c r="AE285" i="1"/>
  <c r="AA285" i="1"/>
  <c r="AH285" i="1"/>
  <c r="AD285" i="1"/>
  <c r="Z285" i="1"/>
  <c r="AG285" i="1"/>
  <c r="AC285" i="1"/>
  <c r="Y285" i="1"/>
  <c r="AF285" i="1"/>
  <c r="AB285" i="1"/>
  <c r="X285" i="1"/>
  <c r="W183" i="1"/>
  <c r="AH208" i="1"/>
  <c r="AD208" i="1"/>
  <c r="Z208" i="1"/>
  <c r="AG208" i="1"/>
  <c r="AC208" i="1"/>
  <c r="Y208" i="1"/>
  <c r="AF208" i="1"/>
  <c r="AB208" i="1"/>
  <c r="X208" i="1"/>
  <c r="AI209" i="1"/>
  <c r="AE209" i="1"/>
  <c r="AA209" i="1"/>
  <c r="AH209" i="1"/>
  <c r="AD209" i="1"/>
  <c r="Z209" i="1"/>
  <c r="AG209" i="1"/>
  <c r="AC209" i="1"/>
  <c r="Y209" i="1"/>
  <c r="V210" i="1"/>
  <c r="W210" i="1" s="1"/>
  <c r="W211" i="1"/>
  <c r="AH224" i="1"/>
  <c r="AD224" i="1"/>
  <c r="Z224" i="1"/>
  <c r="AG224" i="1"/>
  <c r="AC224" i="1"/>
  <c r="Y224" i="1"/>
  <c r="AF224" i="1"/>
  <c r="AB224" i="1"/>
  <c r="X224" i="1"/>
  <c r="AI225" i="1"/>
  <c r="AE225" i="1"/>
  <c r="AA225" i="1"/>
  <c r="AH225" i="1"/>
  <c r="AD225" i="1"/>
  <c r="Z225" i="1"/>
  <c r="AG225" i="1"/>
  <c r="AC225" i="1"/>
  <c r="Y225" i="1"/>
  <c r="V226" i="1"/>
  <c r="W226" i="1" s="1"/>
  <c r="W227" i="1"/>
  <c r="AH240" i="1"/>
  <c r="AD240" i="1"/>
  <c r="Z240" i="1"/>
  <c r="AG240" i="1"/>
  <c r="AC240" i="1"/>
  <c r="Y240" i="1"/>
  <c r="AF240" i="1"/>
  <c r="AB240" i="1"/>
  <c r="X240" i="1"/>
  <c r="AI241" i="1"/>
  <c r="AE241" i="1"/>
  <c r="AA241" i="1"/>
  <c r="AH241" i="1"/>
  <c r="AD241" i="1"/>
  <c r="Z241" i="1"/>
  <c r="AG241" i="1"/>
  <c r="AC241" i="1"/>
  <c r="Y241" i="1"/>
  <c r="W242" i="1"/>
  <c r="V242" i="1"/>
  <c r="W243" i="1"/>
  <c r="AH256" i="1"/>
  <c r="AD256" i="1"/>
  <c r="Z256" i="1"/>
  <c r="AG256" i="1"/>
  <c r="AC256" i="1"/>
  <c r="Y256" i="1"/>
  <c r="AF256" i="1"/>
  <c r="AB256" i="1"/>
  <c r="X256" i="1"/>
  <c r="AI257" i="1"/>
  <c r="AE257" i="1"/>
  <c r="AA257" i="1"/>
  <c r="AH257" i="1"/>
  <c r="AD257" i="1"/>
  <c r="Z257" i="1"/>
  <c r="AG257" i="1"/>
  <c r="AC257" i="1"/>
  <c r="Y257" i="1"/>
  <c r="W258" i="1"/>
  <c r="V258" i="1"/>
  <c r="W259" i="1"/>
  <c r="W270" i="1"/>
  <c r="V270" i="1"/>
  <c r="AG287" i="1"/>
  <c r="AC287" i="1"/>
  <c r="Y287" i="1"/>
  <c r="AF287" i="1"/>
  <c r="AB287" i="1"/>
  <c r="X287" i="1"/>
  <c r="AI287" i="1"/>
  <c r="AE287" i="1"/>
  <c r="AA287" i="1"/>
  <c r="AD287" i="1"/>
  <c r="Z287" i="1"/>
  <c r="AH302" i="1"/>
  <c r="AD302" i="1"/>
  <c r="Z302" i="1"/>
  <c r="AG302" i="1"/>
  <c r="AC302" i="1"/>
  <c r="Y302" i="1"/>
  <c r="AF302" i="1"/>
  <c r="AB302" i="1"/>
  <c r="X302" i="1"/>
  <c r="AE302" i="1"/>
  <c r="AA302" i="1"/>
  <c r="AI302" i="1"/>
  <c r="AG313" i="1"/>
  <c r="AC313" i="1"/>
  <c r="Y313" i="1"/>
  <c r="AF313" i="1"/>
  <c r="AB313" i="1"/>
  <c r="X313" i="1"/>
  <c r="AI313" i="1"/>
  <c r="AE313" i="1"/>
  <c r="AA313" i="1"/>
  <c r="AD313" i="1"/>
  <c r="Z313" i="1"/>
  <c r="AH313" i="1"/>
  <c r="AG327" i="1"/>
  <c r="AC327" i="1"/>
  <c r="Y327" i="1"/>
  <c r="AF327" i="1"/>
  <c r="AB327" i="1"/>
  <c r="X327" i="1"/>
  <c r="AI327" i="1"/>
  <c r="AE327" i="1"/>
  <c r="AA327" i="1"/>
  <c r="AH327" i="1"/>
  <c r="AD327" i="1"/>
  <c r="Z327" i="1"/>
  <c r="W176" i="1"/>
  <c r="M177" i="1"/>
  <c r="W179" i="1"/>
  <c r="AH187" i="1"/>
  <c r="AD187" i="1"/>
  <c r="Z187" i="1"/>
  <c r="AG187" i="1"/>
  <c r="AC187" i="1"/>
  <c r="Y187" i="1"/>
  <c r="AF187" i="1"/>
  <c r="AB187" i="1"/>
  <c r="X187" i="1"/>
  <c r="AI188" i="1"/>
  <c r="AE188" i="1"/>
  <c r="AA188" i="1"/>
  <c r="AH188" i="1"/>
  <c r="AD188" i="1"/>
  <c r="Z188" i="1"/>
  <c r="AG188" i="1"/>
  <c r="AC188" i="1"/>
  <c r="Y188" i="1"/>
  <c r="AG189" i="1"/>
  <c r="AC189" i="1"/>
  <c r="Y189" i="1"/>
  <c r="AF189" i="1"/>
  <c r="AB189" i="1"/>
  <c r="X189" i="1"/>
  <c r="AI189" i="1"/>
  <c r="AE189" i="1"/>
  <c r="AA189" i="1"/>
  <c r="W459" i="1"/>
  <c r="AH190" i="1"/>
  <c r="AD190" i="1"/>
  <c r="Z190" i="1"/>
  <c r="AG190" i="1"/>
  <c r="AC190" i="1"/>
  <c r="Y190" i="1"/>
  <c r="AF190" i="1"/>
  <c r="AB190" i="1"/>
  <c r="X190" i="1"/>
  <c r="V192" i="1"/>
  <c r="M191" i="1"/>
  <c r="M198" i="1"/>
  <c r="V199" i="1"/>
  <c r="AH204" i="1"/>
  <c r="AD204" i="1"/>
  <c r="Z204" i="1"/>
  <c r="AG204" i="1"/>
  <c r="AC204" i="1"/>
  <c r="Y204" i="1"/>
  <c r="AF204" i="1"/>
  <c r="AB204" i="1"/>
  <c r="X204" i="1"/>
  <c r="AI205" i="1"/>
  <c r="AE205" i="1"/>
  <c r="AA205" i="1"/>
  <c r="AH205" i="1"/>
  <c r="AD205" i="1"/>
  <c r="Z205" i="1"/>
  <c r="AG205" i="1"/>
  <c r="AC205" i="1"/>
  <c r="Y205" i="1"/>
  <c r="V206" i="1"/>
  <c r="W206" i="1" s="1"/>
  <c r="W207" i="1"/>
  <c r="AH220" i="1"/>
  <c r="AD220" i="1"/>
  <c r="Z220" i="1"/>
  <c r="AG220" i="1"/>
  <c r="AC220" i="1"/>
  <c r="Y220" i="1"/>
  <c r="AF220" i="1"/>
  <c r="AB220" i="1"/>
  <c r="X220" i="1"/>
  <c r="AI221" i="1"/>
  <c r="AE221" i="1"/>
  <c r="AA221" i="1"/>
  <c r="AH221" i="1"/>
  <c r="AD221" i="1"/>
  <c r="Z221" i="1"/>
  <c r="AG221" i="1"/>
  <c r="AC221" i="1"/>
  <c r="Y221" i="1"/>
  <c r="W222" i="1"/>
  <c r="V222" i="1"/>
  <c r="W223" i="1"/>
  <c r="AH236" i="1"/>
  <c r="AD236" i="1"/>
  <c r="Z236" i="1"/>
  <c r="AG236" i="1"/>
  <c r="AC236" i="1"/>
  <c r="Y236" i="1"/>
  <c r="AF236" i="1"/>
  <c r="AB236" i="1"/>
  <c r="X236" i="1"/>
  <c r="AI237" i="1"/>
  <c r="AE237" i="1"/>
  <c r="AA237" i="1"/>
  <c r="AH237" i="1"/>
  <c r="AD237" i="1"/>
  <c r="Z237" i="1"/>
  <c r="AG237" i="1"/>
  <c r="AC237" i="1"/>
  <c r="Y237" i="1"/>
  <c r="V238" i="1"/>
  <c r="W238" i="1" s="1"/>
  <c r="W239" i="1"/>
  <c r="AH252" i="1"/>
  <c r="AD252" i="1"/>
  <c r="Z252" i="1"/>
  <c r="AG252" i="1"/>
  <c r="AC252" i="1"/>
  <c r="Y252" i="1"/>
  <c r="AF252" i="1"/>
  <c r="AB252" i="1"/>
  <c r="X252" i="1"/>
  <c r="AI253" i="1"/>
  <c r="AE253" i="1"/>
  <c r="AA253" i="1"/>
  <c r="AH253" i="1"/>
  <c r="AD253" i="1"/>
  <c r="Z253" i="1"/>
  <c r="AG253" i="1"/>
  <c r="AC253" i="1"/>
  <c r="Y253" i="1"/>
  <c r="W254" i="1"/>
  <c r="V254" i="1"/>
  <c r="W255" i="1"/>
  <c r="AG271" i="1"/>
  <c r="AC271" i="1"/>
  <c r="Y271" i="1"/>
  <c r="AF271" i="1"/>
  <c r="AB271" i="1"/>
  <c r="X271" i="1"/>
  <c r="AI271" i="1"/>
  <c r="AE271" i="1"/>
  <c r="AA271" i="1"/>
  <c r="AD271" i="1"/>
  <c r="Z271" i="1"/>
  <c r="AH284" i="1"/>
  <c r="AD284" i="1"/>
  <c r="Z284" i="1"/>
  <c r="AG284" i="1"/>
  <c r="AC284" i="1"/>
  <c r="Y284" i="1"/>
  <c r="AF284" i="1"/>
  <c r="AB284" i="1"/>
  <c r="X284" i="1"/>
  <c r="AI284" i="1"/>
  <c r="AE284" i="1"/>
  <c r="AA284" i="1"/>
  <c r="AH306" i="1"/>
  <c r="AD306" i="1"/>
  <c r="Z306" i="1"/>
  <c r="AG306" i="1"/>
  <c r="AC306" i="1"/>
  <c r="Y306" i="1"/>
  <c r="AF306" i="1"/>
  <c r="AB306" i="1"/>
  <c r="X306" i="1"/>
  <c r="AI306" i="1"/>
  <c r="AE306" i="1"/>
  <c r="AA306" i="1"/>
  <c r="Y184" i="1"/>
  <c r="AC184" i="1"/>
  <c r="AG184" i="1"/>
  <c r="Y191" i="1"/>
  <c r="AC191" i="1"/>
  <c r="AG191" i="1"/>
  <c r="Z192" i="1"/>
  <c r="AD192" i="1"/>
  <c r="AH192" i="1"/>
  <c r="AA193" i="1"/>
  <c r="AE193" i="1"/>
  <c r="AI193" i="1"/>
  <c r="Y194" i="1"/>
  <c r="AC194" i="1"/>
  <c r="AG194" i="1"/>
  <c r="Y196" i="1"/>
  <c r="AC196" i="1"/>
  <c r="AG196" i="1"/>
  <c r="AA264" i="1"/>
  <c r="AI264" i="1"/>
  <c r="AA265" i="1"/>
  <c r="W266" i="1"/>
  <c r="V266" i="1"/>
  <c r="AG267" i="1"/>
  <c r="AC267" i="1"/>
  <c r="Y267" i="1"/>
  <c r="AF267" i="1"/>
  <c r="AB267" i="1"/>
  <c r="X267" i="1"/>
  <c r="AI267" i="1"/>
  <c r="AE267" i="1"/>
  <c r="AA267" i="1"/>
  <c r="AH267" i="1"/>
  <c r="AE272" i="1"/>
  <c r="AB273" i="1"/>
  <c r="AH280" i="1"/>
  <c r="AD280" i="1"/>
  <c r="Z280" i="1"/>
  <c r="AG280" i="1"/>
  <c r="AC280" i="1"/>
  <c r="Y280" i="1"/>
  <c r="AF280" i="1"/>
  <c r="AB280" i="1"/>
  <c r="X280" i="1"/>
  <c r="AI281" i="1"/>
  <c r="AE281" i="1"/>
  <c r="AA281" i="1"/>
  <c r="AH281" i="1"/>
  <c r="AD281" i="1"/>
  <c r="Z281" i="1"/>
  <c r="AG281" i="1"/>
  <c r="AC281" i="1"/>
  <c r="Y281" i="1"/>
  <c r="W282" i="1"/>
  <c r="V282" i="1"/>
  <c r="AG283" i="1"/>
  <c r="AC283" i="1"/>
  <c r="Y283" i="1"/>
  <c r="AF283" i="1"/>
  <c r="AB283" i="1"/>
  <c r="X283" i="1"/>
  <c r="AI283" i="1"/>
  <c r="AE283" i="1"/>
  <c r="AA283" i="1"/>
  <c r="AH283" i="1"/>
  <c r="AE288" i="1"/>
  <c r="AB289" i="1"/>
  <c r="AH296" i="1"/>
  <c r="AD296" i="1"/>
  <c r="Z296" i="1"/>
  <c r="AG296" i="1"/>
  <c r="AC296" i="1"/>
  <c r="Y296" i="1"/>
  <c r="AF296" i="1"/>
  <c r="AB296" i="1"/>
  <c r="X296" i="1"/>
  <c r="AI297" i="1"/>
  <c r="AE297" i="1"/>
  <c r="AA297" i="1"/>
  <c r="AH297" i="1"/>
  <c r="AD297" i="1"/>
  <c r="Z297" i="1"/>
  <c r="AG297" i="1"/>
  <c r="AC297" i="1"/>
  <c r="Y297" i="1"/>
  <c r="W298" i="1"/>
  <c r="V298" i="1"/>
  <c r="AI307" i="1"/>
  <c r="AE307" i="1"/>
  <c r="AA307" i="1"/>
  <c r="AH307" i="1"/>
  <c r="AD307" i="1"/>
  <c r="Z307" i="1"/>
  <c r="AG307" i="1"/>
  <c r="AC307" i="1"/>
  <c r="Y307" i="1"/>
  <c r="AB307" i="1"/>
  <c r="X307" i="1"/>
  <c r="AF335" i="1"/>
  <c r="AB335" i="1"/>
  <c r="X335" i="1"/>
  <c r="AE335" i="1"/>
  <c r="Z335" i="1"/>
  <c r="AI335" i="1"/>
  <c r="AD335" i="1"/>
  <c r="Y335" i="1"/>
  <c r="AH335" i="1"/>
  <c r="AC335" i="1"/>
  <c r="AG335" i="1"/>
  <c r="AA335" i="1"/>
  <c r="AH337" i="1"/>
  <c r="AD337" i="1"/>
  <c r="Z337" i="1"/>
  <c r="AF337" i="1"/>
  <c r="AA337" i="1"/>
  <c r="AE337" i="1"/>
  <c r="Y337" i="1"/>
  <c r="AI337" i="1"/>
  <c r="AC337" i="1"/>
  <c r="X337" i="1"/>
  <c r="AG337" i="1"/>
  <c r="AB337" i="1"/>
  <c r="V421" i="1"/>
  <c r="W421" i="1" s="1"/>
  <c r="M402" i="1"/>
  <c r="V402" i="1" s="1"/>
  <c r="Z178" i="1"/>
  <c r="AD178" i="1"/>
  <c r="AH178" i="1"/>
  <c r="Z181" i="1"/>
  <c r="AD181" i="1"/>
  <c r="AH181" i="1"/>
  <c r="Z184" i="1"/>
  <c r="AD184" i="1"/>
  <c r="AH184" i="1"/>
  <c r="Z191" i="1"/>
  <c r="AD191" i="1"/>
  <c r="AH191" i="1"/>
  <c r="AA192" i="1"/>
  <c r="AE192" i="1"/>
  <c r="X193" i="1"/>
  <c r="AB193" i="1"/>
  <c r="Z194" i="1"/>
  <c r="AD194" i="1"/>
  <c r="AH194" i="1"/>
  <c r="Z196" i="1"/>
  <c r="AD196" i="1"/>
  <c r="AH196" i="1"/>
  <c r="W262" i="1"/>
  <c r="V262" i="1"/>
  <c r="V263" i="1"/>
  <c r="W263" i="1" s="1"/>
  <c r="AH276" i="1"/>
  <c r="AD276" i="1"/>
  <c r="Z276" i="1"/>
  <c r="AG276" i="1"/>
  <c r="AC276" i="1"/>
  <c r="Y276" i="1"/>
  <c r="AF276" i="1"/>
  <c r="AB276" i="1"/>
  <c r="X276" i="1"/>
  <c r="AI277" i="1"/>
  <c r="AE277" i="1"/>
  <c r="AA277" i="1"/>
  <c r="AH277" i="1"/>
  <c r="AD277" i="1"/>
  <c r="Z277" i="1"/>
  <c r="AG277" i="1"/>
  <c r="AC277" i="1"/>
  <c r="Y277" i="1"/>
  <c r="V278" i="1"/>
  <c r="W278" i="1" s="1"/>
  <c r="W279" i="1"/>
  <c r="AA280" i="1"/>
  <c r="X281" i="1"/>
  <c r="AH292" i="1"/>
  <c r="AD292" i="1"/>
  <c r="Z292" i="1"/>
  <c r="AG292" i="1"/>
  <c r="AC292" i="1"/>
  <c r="Y292" i="1"/>
  <c r="AF292" i="1"/>
  <c r="AB292" i="1"/>
  <c r="X292" i="1"/>
  <c r="AI293" i="1"/>
  <c r="AE293" i="1"/>
  <c r="AA293" i="1"/>
  <c r="AH293" i="1"/>
  <c r="AD293" i="1"/>
  <c r="Z293" i="1"/>
  <c r="AG293" i="1"/>
  <c r="AC293" i="1"/>
  <c r="Y293" i="1"/>
  <c r="W294" i="1"/>
  <c r="V294" i="1"/>
  <c r="W295" i="1"/>
  <c r="AA296" i="1"/>
  <c r="X297" i="1"/>
  <c r="AA178" i="1"/>
  <c r="AE178" i="1"/>
  <c r="AA181" i="1"/>
  <c r="AE181" i="1"/>
  <c r="AA184" i="1"/>
  <c r="AE184" i="1"/>
  <c r="AA191" i="1"/>
  <c r="AE191" i="1"/>
  <c r="AA194" i="1"/>
  <c r="AE194" i="1"/>
  <c r="AA196" i="1"/>
  <c r="AE196" i="1"/>
  <c r="AG264" i="1"/>
  <c r="AC264" i="1"/>
  <c r="Y264" i="1"/>
  <c r="AF264" i="1"/>
  <c r="AB264" i="1"/>
  <c r="X264" i="1"/>
  <c r="AE264" i="1"/>
  <c r="AI265" i="1"/>
  <c r="AH265" i="1"/>
  <c r="AD265" i="1"/>
  <c r="Z265" i="1"/>
  <c r="AG265" i="1"/>
  <c r="AC265" i="1"/>
  <c r="Y265" i="1"/>
  <c r="AE265" i="1"/>
  <c r="AH272" i="1"/>
  <c r="AD272" i="1"/>
  <c r="Z272" i="1"/>
  <c r="AG272" i="1"/>
  <c r="AC272" i="1"/>
  <c r="Y272" i="1"/>
  <c r="AF272" i="1"/>
  <c r="AB272" i="1"/>
  <c r="X272" i="1"/>
  <c r="AI273" i="1"/>
  <c r="AE273" i="1"/>
  <c r="AA273" i="1"/>
  <c r="AH273" i="1"/>
  <c r="AD273" i="1"/>
  <c r="Z273" i="1"/>
  <c r="AG273" i="1"/>
  <c r="AC273" i="1"/>
  <c r="Y273" i="1"/>
  <c r="V274" i="1"/>
  <c r="W274" i="1" s="1"/>
  <c r="W275" i="1"/>
  <c r="AH288" i="1"/>
  <c r="AD288" i="1"/>
  <c r="Z288" i="1"/>
  <c r="AG288" i="1"/>
  <c r="AC288" i="1"/>
  <c r="Y288" i="1"/>
  <c r="AF288" i="1"/>
  <c r="AB288" i="1"/>
  <c r="X288" i="1"/>
  <c r="AI289" i="1"/>
  <c r="AE289" i="1"/>
  <c r="AA289" i="1"/>
  <c r="AH289" i="1"/>
  <c r="AD289" i="1"/>
  <c r="Z289" i="1"/>
  <c r="AG289" i="1"/>
  <c r="AC289" i="1"/>
  <c r="Y289" i="1"/>
  <c r="W290" i="1"/>
  <c r="V290" i="1"/>
  <c r="W291" i="1"/>
  <c r="V312" i="1"/>
  <c r="W312" i="1" s="1"/>
  <c r="AH314" i="1"/>
  <c r="AD314" i="1"/>
  <c r="Z314" i="1"/>
  <c r="AG314" i="1"/>
  <c r="AC314" i="1"/>
  <c r="Y314" i="1"/>
  <c r="AF314" i="1"/>
  <c r="AB314" i="1"/>
  <c r="X314" i="1"/>
  <c r="AA314" i="1"/>
  <c r="AI314" i="1"/>
  <c r="AG317" i="1"/>
  <c r="AC317" i="1"/>
  <c r="Y317" i="1"/>
  <c r="AF317" i="1"/>
  <c r="AB317" i="1"/>
  <c r="X317" i="1"/>
  <c r="AI317" i="1"/>
  <c r="AE317" i="1"/>
  <c r="AA317" i="1"/>
  <c r="AH317" i="1"/>
  <c r="AD317" i="1"/>
  <c r="Z317" i="1"/>
  <c r="W334" i="1"/>
  <c r="V334" i="1"/>
  <c r="AG336" i="1"/>
  <c r="AC336" i="1"/>
  <c r="Y336" i="1"/>
  <c r="AE336" i="1"/>
  <c r="Z336" i="1"/>
  <c r="AI336" i="1"/>
  <c r="AD336" i="1"/>
  <c r="X336" i="1"/>
  <c r="AH336" i="1"/>
  <c r="AB336" i="1"/>
  <c r="AF336" i="1"/>
  <c r="AA336" i="1"/>
  <c r="AG340" i="1"/>
  <c r="AC340" i="1"/>
  <c r="Y340" i="1"/>
  <c r="AH340" i="1"/>
  <c r="AB340" i="1"/>
  <c r="AF340" i="1"/>
  <c r="AA340" i="1"/>
  <c r="AE340" i="1"/>
  <c r="Z340" i="1"/>
  <c r="AI340" i="1"/>
  <c r="AD340" i="1"/>
  <c r="X340" i="1"/>
  <c r="AG358" i="1"/>
  <c r="AC358" i="1"/>
  <c r="Y358" i="1"/>
  <c r="AH358" i="1"/>
  <c r="AB358" i="1"/>
  <c r="AF358" i="1"/>
  <c r="AA358" i="1"/>
  <c r="AE358" i="1"/>
  <c r="Z358" i="1"/>
  <c r="AI358" i="1"/>
  <c r="AD358" i="1"/>
  <c r="X358" i="1"/>
  <c r="AG374" i="1"/>
  <c r="AC374" i="1"/>
  <c r="Y374" i="1"/>
  <c r="AF374" i="1"/>
  <c r="AB374" i="1"/>
  <c r="X374" i="1"/>
  <c r="AI374" i="1"/>
  <c r="AE374" i="1"/>
  <c r="AA374" i="1"/>
  <c r="AD374" i="1"/>
  <c r="Z374" i="1"/>
  <c r="AH374" i="1"/>
  <c r="AI303" i="1"/>
  <c r="AE303" i="1"/>
  <c r="AA303" i="1"/>
  <c r="AH303" i="1"/>
  <c r="AD303" i="1"/>
  <c r="Z303" i="1"/>
  <c r="AG303" i="1"/>
  <c r="AC303" i="1"/>
  <c r="Y303" i="1"/>
  <c r="AF303" i="1"/>
  <c r="W308" i="1"/>
  <c r="V308" i="1"/>
  <c r="AG309" i="1"/>
  <c r="AC309" i="1"/>
  <c r="Y309" i="1"/>
  <c r="AF309" i="1"/>
  <c r="AB309" i="1"/>
  <c r="X309" i="1"/>
  <c r="AI309" i="1"/>
  <c r="AE309" i="1"/>
  <c r="AA309" i="1"/>
  <c r="AH309" i="1"/>
  <c r="AE310" i="1"/>
  <c r="X311" i="1"/>
  <c r="AG332" i="1"/>
  <c r="AC332" i="1"/>
  <c r="Y332" i="1"/>
  <c r="AH332" i="1"/>
  <c r="AB332" i="1"/>
  <c r="AF332" i="1"/>
  <c r="AA332" i="1"/>
  <c r="AE332" i="1"/>
  <c r="Z332" i="1"/>
  <c r="AI399" i="1"/>
  <c r="AE399" i="1"/>
  <c r="AA399" i="1"/>
  <c r="AH399" i="1"/>
  <c r="AD399" i="1"/>
  <c r="Z399" i="1"/>
  <c r="AG399" i="1"/>
  <c r="AC399" i="1"/>
  <c r="Y399" i="1"/>
  <c r="AF399" i="1"/>
  <c r="AB399" i="1"/>
  <c r="X399" i="1"/>
  <c r="AI299" i="1"/>
  <c r="AE299" i="1"/>
  <c r="AA299" i="1"/>
  <c r="AH299" i="1"/>
  <c r="AD299" i="1"/>
  <c r="Z299" i="1"/>
  <c r="AG299" i="1"/>
  <c r="AC299" i="1"/>
  <c r="Y299" i="1"/>
  <c r="AF299" i="1"/>
  <c r="V304" i="1"/>
  <c r="W304" i="1" s="1"/>
  <c r="W305" i="1"/>
  <c r="AI315" i="1"/>
  <c r="AE315" i="1"/>
  <c r="AA315" i="1"/>
  <c r="AH315" i="1"/>
  <c r="AD315" i="1"/>
  <c r="Z315" i="1"/>
  <c r="AG315" i="1"/>
  <c r="AC315" i="1"/>
  <c r="Y315" i="1"/>
  <c r="AF315" i="1"/>
  <c r="M344" i="1"/>
  <c r="V344" i="1" s="1"/>
  <c r="V345" i="1"/>
  <c r="V348" i="1"/>
  <c r="M347" i="1"/>
  <c r="V347" i="1" s="1"/>
  <c r="V356" i="1"/>
  <c r="W356" i="1" s="1"/>
  <c r="M354" i="1"/>
  <c r="V354" i="1" s="1"/>
  <c r="W400" i="1"/>
  <c r="V400" i="1"/>
  <c r="AG410" i="1"/>
  <c r="AC410" i="1"/>
  <c r="Y410" i="1"/>
  <c r="AF410" i="1"/>
  <c r="AB410" i="1"/>
  <c r="X410" i="1"/>
  <c r="AE410" i="1"/>
  <c r="AD410" i="1"/>
  <c r="AI410" i="1"/>
  <c r="AA410" i="1"/>
  <c r="AH410" i="1"/>
  <c r="Z410" i="1"/>
  <c r="W300" i="1"/>
  <c r="V300" i="1"/>
  <c r="W301" i="1"/>
  <c r="AH310" i="1"/>
  <c r="AD310" i="1"/>
  <c r="Z310" i="1"/>
  <c r="AG310" i="1"/>
  <c r="AC310" i="1"/>
  <c r="Y310" i="1"/>
  <c r="AF310" i="1"/>
  <c r="AB310" i="1"/>
  <c r="X310" i="1"/>
  <c r="AI311" i="1"/>
  <c r="AE311" i="1"/>
  <c r="AA311" i="1"/>
  <c r="AH311" i="1"/>
  <c r="AD311" i="1"/>
  <c r="Z311" i="1"/>
  <c r="AG311" i="1"/>
  <c r="AC311" i="1"/>
  <c r="Y311" i="1"/>
  <c r="AF311" i="1"/>
  <c r="W316" i="1"/>
  <c r="V316" i="1"/>
  <c r="W326" i="1"/>
  <c r="V326" i="1"/>
  <c r="M325" i="1"/>
  <c r="W342" i="1"/>
  <c r="V342" i="1"/>
  <c r="AF343" i="1"/>
  <c r="AB343" i="1"/>
  <c r="X343" i="1"/>
  <c r="AE343" i="1"/>
  <c r="Z343" i="1"/>
  <c r="AI343" i="1"/>
  <c r="AD343" i="1"/>
  <c r="Y343" i="1"/>
  <c r="AH343" i="1"/>
  <c r="AC343" i="1"/>
  <c r="AF352" i="1"/>
  <c r="AB352" i="1"/>
  <c r="X352" i="1"/>
  <c r="AE352" i="1"/>
  <c r="Z352" i="1"/>
  <c r="AI352" i="1"/>
  <c r="AD352" i="1"/>
  <c r="Y352" i="1"/>
  <c r="AH352" i="1"/>
  <c r="AC352" i="1"/>
  <c r="AH353" i="1"/>
  <c r="AD353" i="1"/>
  <c r="Z353" i="1"/>
  <c r="AF353" i="1"/>
  <c r="AA353" i="1"/>
  <c r="AE353" i="1"/>
  <c r="Y353" i="1"/>
  <c r="AI353" i="1"/>
  <c r="AC353" i="1"/>
  <c r="X353" i="1"/>
  <c r="AG355" i="1"/>
  <c r="AC355" i="1"/>
  <c r="Y355" i="1"/>
  <c r="AI355" i="1"/>
  <c r="AD355" i="1"/>
  <c r="X355" i="1"/>
  <c r="AH355" i="1"/>
  <c r="AB355" i="1"/>
  <c r="AF355" i="1"/>
  <c r="AA355" i="1"/>
  <c r="M363" i="1"/>
  <c r="V364" i="1"/>
  <c r="M385" i="1"/>
  <c r="V386" i="1"/>
  <c r="AH414" i="1"/>
  <c r="AD414" i="1"/>
  <c r="Z414" i="1"/>
  <c r="AG414" i="1"/>
  <c r="AC414" i="1"/>
  <c r="Y414" i="1"/>
  <c r="AB414" i="1"/>
  <c r="AI414" i="1"/>
  <c r="AA414" i="1"/>
  <c r="AF414" i="1"/>
  <c r="X414" i="1"/>
  <c r="AE414" i="1"/>
  <c r="AI379" i="1"/>
  <c r="AE379" i="1"/>
  <c r="AA379" i="1"/>
  <c r="AH379" i="1"/>
  <c r="AD379" i="1"/>
  <c r="Z379" i="1"/>
  <c r="AG379" i="1"/>
  <c r="AC379" i="1"/>
  <c r="Y379" i="1"/>
  <c r="AG380" i="1"/>
  <c r="AC380" i="1"/>
  <c r="Y380" i="1"/>
  <c r="AF380" i="1"/>
  <c r="AB380" i="1"/>
  <c r="X380" i="1"/>
  <c r="AI380" i="1"/>
  <c r="AE380" i="1"/>
  <c r="AA380" i="1"/>
  <c r="M381" i="1"/>
  <c r="V382" i="1"/>
  <c r="W389" i="1"/>
  <c r="V389" i="1"/>
  <c r="W390" i="1"/>
  <c r="V395" i="1"/>
  <c r="W395" i="1" s="1"/>
  <c r="AH407" i="1"/>
  <c r="AD407" i="1"/>
  <c r="Z407" i="1"/>
  <c r="AG407" i="1"/>
  <c r="AC407" i="1"/>
  <c r="Y407" i="1"/>
  <c r="AE407" i="1"/>
  <c r="AB407" i="1"/>
  <c r="AI407" i="1"/>
  <c r="AA407" i="1"/>
  <c r="AH426" i="1"/>
  <c r="AD426" i="1"/>
  <c r="Z426" i="1"/>
  <c r="AE426" i="1"/>
  <c r="Y426" i="1"/>
  <c r="AI426" i="1"/>
  <c r="AC426" i="1"/>
  <c r="X426" i="1"/>
  <c r="AG426" i="1"/>
  <c r="AF426" i="1"/>
  <c r="AB426" i="1"/>
  <c r="AA426" i="1"/>
  <c r="AG450" i="1"/>
  <c r="AC450" i="1"/>
  <c r="Y450" i="1"/>
  <c r="AF450" i="1"/>
  <c r="AA450" i="1"/>
  <c r="AE450" i="1"/>
  <c r="Z450" i="1"/>
  <c r="AD450" i="1"/>
  <c r="AB450" i="1"/>
  <c r="AI450" i="1"/>
  <c r="X450" i="1"/>
  <c r="AH450" i="1"/>
  <c r="V321" i="1"/>
  <c r="M328" i="1"/>
  <c r="V329" i="1"/>
  <c r="W329" i="1" s="1"/>
  <c r="W330" i="1"/>
  <c r="V331" i="1"/>
  <c r="W333" i="1"/>
  <c r="V339" i="1"/>
  <c r="W339" i="1" s="1"/>
  <c r="W341" i="1"/>
  <c r="AH351" i="1"/>
  <c r="AD351" i="1"/>
  <c r="Z351" i="1"/>
  <c r="W347" i="1"/>
  <c r="AB351" i="1"/>
  <c r="AG351" i="1"/>
  <c r="W367" i="1"/>
  <c r="AG403" i="1"/>
  <c r="AC403" i="1"/>
  <c r="Y403" i="1"/>
  <c r="AF403" i="1"/>
  <c r="AB403" i="1"/>
  <c r="X403" i="1"/>
  <c r="AI403" i="1"/>
  <c r="AA403" i="1"/>
  <c r="AH403" i="1"/>
  <c r="Z403" i="1"/>
  <c r="AE403" i="1"/>
  <c r="AG406" i="1"/>
  <c r="AC406" i="1"/>
  <c r="Y406" i="1"/>
  <c r="AF406" i="1"/>
  <c r="AB406" i="1"/>
  <c r="X406" i="1"/>
  <c r="AE406" i="1"/>
  <c r="AD406" i="1"/>
  <c r="AI406" i="1"/>
  <c r="AA406" i="1"/>
  <c r="X407" i="1"/>
  <c r="V330" i="1"/>
  <c r="V338" i="1"/>
  <c r="W338" i="1" s="1"/>
  <c r="AH346" i="1"/>
  <c r="AD346" i="1"/>
  <c r="Z346" i="1"/>
  <c r="AB346" i="1"/>
  <c r="AG346" i="1"/>
  <c r="X351" i="1"/>
  <c r="AC351" i="1"/>
  <c r="AI351" i="1"/>
  <c r="AB379" i="1"/>
  <c r="AD380" i="1"/>
  <c r="AH387" i="1"/>
  <c r="AD387" i="1"/>
  <c r="Z387" i="1"/>
  <c r="AG387" i="1"/>
  <c r="AC387" i="1"/>
  <c r="Y387" i="1"/>
  <c r="AF387" i="1"/>
  <c r="AB387" i="1"/>
  <c r="X387" i="1"/>
  <c r="AH393" i="1"/>
  <c r="AD393" i="1"/>
  <c r="Z393" i="1"/>
  <c r="AG393" i="1"/>
  <c r="AC393" i="1"/>
  <c r="Y393" i="1"/>
  <c r="AF393" i="1"/>
  <c r="AB393" i="1"/>
  <c r="X393" i="1"/>
  <c r="V401" i="1"/>
  <c r="W401" i="1" s="1"/>
  <c r="AD403" i="1"/>
  <c r="Z406" i="1"/>
  <c r="AF407" i="1"/>
  <c r="AH411" i="1"/>
  <c r="AD411" i="1"/>
  <c r="Z411" i="1"/>
  <c r="AG411" i="1"/>
  <c r="AC411" i="1"/>
  <c r="Y411" i="1"/>
  <c r="AE411" i="1"/>
  <c r="AB411" i="1"/>
  <c r="AI411" i="1"/>
  <c r="AA411" i="1"/>
  <c r="AH436" i="1"/>
  <c r="AD436" i="1"/>
  <c r="Z436" i="1"/>
  <c r="AF436" i="1"/>
  <c r="AA436" i="1"/>
  <c r="AE436" i="1"/>
  <c r="Y436" i="1"/>
  <c r="AB436" i="1"/>
  <c r="AI436" i="1"/>
  <c r="X436" i="1"/>
  <c r="AG436" i="1"/>
  <c r="AC436" i="1"/>
  <c r="Y388" i="1"/>
  <c r="AC388" i="1"/>
  <c r="AG388" i="1"/>
  <c r="Y394" i="1"/>
  <c r="AC394" i="1"/>
  <c r="AG394" i="1"/>
  <c r="W405" i="1"/>
  <c r="W409" i="1"/>
  <c r="AG422" i="1"/>
  <c r="AC422" i="1"/>
  <c r="Y422" i="1"/>
  <c r="AF422" i="1"/>
  <c r="AB422" i="1"/>
  <c r="X422" i="1"/>
  <c r="AE422" i="1"/>
  <c r="AD422" i="1"/>
  <c r="AI422" i="1"/>
  <c r="AI441" i="1"/>
  <c r="AE441" i="1"/>
  <c r="AA441" i="1"/>
  <c r="AF441" i="1"/>
  <c r="Z441" i="1"/>
  <c r="AD441" i="1"/>
  <c r="Y441" i="1"/>
  <c r="AB441" i="1"/>
  <c r="AH441" i="1"/>
  <c r="X441" i="1"/>
  <c r="AG441" i="1"/>
  <c r="Z388" i="1"/>
  <c r="AD388" i="1"/>
  <c r="AH388" i="1"/>
  <c r="Z394" i="1"/>
  <c r="AD394" i="1"/>
  <c r="AH394" i="1"/>
  <c r="W408" i="1"/>
  <c r="V408" i="1"/>
  <c r="W412" i="1"/>
  <c r="V412" i="1"/>
  <c r="AH423" i="1"/>
  <c r="AD423" i="1"/>
  <c r="Z423" i="1"/>
  <c r="AG423" i="1"/>
  <c r="AC423" i="1"/>
  <c r="Y423" i="1"/>
  <c r="AE423" i="1"/>
  <c r="AB423" i="1"/>
  <c r="AI423" i="1"/>
  <c r="AG433" i="1"/>
  <c r="AC433" i="1"/>
  <c r="Y433" i="1"/>
  <c r="AI433" i="1"/>
  <c r="AD433" i="1"/>
  <c r="X433" i="1"/>
  <c r="AH433" i="1"/>
  <c r="AB433" i="1"/>
  <c r="AA433" i="1"/>
  <c r="Z433" i="1"/>
  <c r="AG440" i="1"/>
  <c r="AC440" i="1"/>
  <c r="Y440" i="1"/>
  <c r="AI440" i="1"/>
  <c r="AD440" i="1"/>
  <c r="X440" i="1"/>
  <c r="AH440" i="1"/>
  <c r="AB440" i="1"/>
  <c r="AE440" i="1"/>
  <c r="AA440" i="1"/>
  <c r="AG448" i="1"/>
  <c r="AC448" i="1"/>
  <c r="Y448" i="1"/>
  <c r="AH448" i="1"/>
  <c r="AB448" i="1"/>
  <c r="AF448" i="1"/>
  <c r="AA448" i="1"/>
  <c r="AD448" i="1"/>
  <c r="Z448" i="1"/>
  <c r="AI448" i="1"/>
  <c r="X448" i="1"/>
  <c r="AA388" i="1"/>
  <c r="AE388" i="1"/>
  <c r="AA394" i="1"/>
  <c r="AE394" i="1"/>
  <c r="W415" i="1"/>
  <c r="V415" i="1"/>
  <c r="W416" i="1"/>
  <c r="V416" i="1"/>
  <c r="X423" i="1"/>
  <c r="V425" i="1"/>
  <c r="W425" i="1" s="1"/>
  <c r="AE433" i="1"/>
  <c r="Z440" i="1"/>
  <c r="AI445" i="1"/>
  <c r="AE445" i="1"/>
  <c r="AA445" i="1"/>
  <c r="AD445" i="1"/>
  <c r="Y445" i="1"/>
  <c r="AH445" i="1"/>
  <c r="AC445" i="1"/>
  <c r="X445" i="1"/>
  <c r="AG445" i="1"/>
  <c r="W462" i="1"/>
  <c r="AA402" i="1"/>
  <c r="AE402" i="1"/>
  <c r="AI402" i="1"/>
  <c r="W420" i="1"/>
  <c r="V420" i="1"/>
  <c r="W424" i="1"/>
  <c r="V424" i="1"/>
  <c r="Z445" i="1"/>
  <c r="AI449" i="1"/>
  <c r="AE449" i="1"/>
  <c r="AA449" i="1"/>
  <c r="AD449" i="1"/>
  <c r="Y449" i="1"/>
  <c r="AH449" i="1"/>
  <c r="AC449" i="1"/>
  <c r="X449" i="1"/>
  <c r="AG449" i="1"/>
  <c r="X402" i="1"/>
  <c r="AB402" i="1"/>
  <c r="AF402" i="1"/>
  <c r="V429" i="1"/>
  <c r="M428" i="1"/>
  <c r="V428" i="1" s="1"/>
  <c r="V432" i="1"/>
  <c r="W432" i="1" s="1"/>
  <c r="AG442" i="1"/>
  <c r="AC442" i="1"/>
  <c r="Y442" i="1"/>
  <c r="AH442" i="1"/>
  <c r="AB442" i="1"/>
  <c r="AF442" i="1"/>
  <c r="AA442" i="1"/>
  <c r="AE442" i="1"/>
  <c r="AB445" i="1"/>
  <c r="V447" i="1"/>
  <c r="M446" i="1"/>
  <c r="Z449" i="1"/>
  <c r="Z439" i="1"/>
  <c r="AA444" i="1"/>
  <c r="W427" i="1"/>
  <c r="V437" i="1"/>
  <c r="W437" i="1" s="1"/>
  <c r="AI439" i="1"/>
  <c r="AE439" i="1"/>
  <c r="AA439" i="1"/>
  <c r="AB439" i="1"/>
  <c r="AG439" i="1"/>
  <c r="AG444" i="1"/>
  <c r="AC444" i="1"/>
  <c r="Y444" i="1"/>
  <c r="AB444" i="1"/>
  <c r="AH444" i="1"/>
  <c r="AA457" i="1"/>
  <c r="AA458" i="1"/>
  <c r="AA460" i="1"/>
  <c r="AA461" i="1"/>
  <c r="AA463" i="1"/>
  <c r="AI338" i="1" l="1"/>
  <c r="AE338" i="1"/>
  <c r="AA338" i="1"/>
  <c r="AG338" i="1"/>
  <c r="AB338" i="1"/>
  <c r="AF338" i="1"/>
  <c r="Z338" i="1"/>
  <c r="AD338" i="1"/>
  <c r="Y338" i="1"/>
  <c r="AH338" i="1"/>
  <c r="AC338" i="1"/>
  <c r="X338" i="1"/>
  <c r="AH329" i="1"/>
  <c r="AD329" i="1"/>
  <c r="AF329" i="1"/>
  <c r="AA329" i="1"/>
  <c r="AE329" i="1"/>
  <c r="Z329" i="1"/>
  <c r="AI329" i="1"/>
  <c r="AC329" i="1"/>
  <c r="Y329" i="1"/>
  <c r="AG329" i="1"/>
  <c r="AB329" i="1"/>
  <c r="X329" i="1"/>
  <c r="AF246" i="1"/>
  <c r="AB246" i="1"/>
  <c r="X246" i="1"/>
  <c r="AI246" i="1"/>
  <c r="AE246" i="1"/>
  <c r="AA246" i="1"/>
  <c r="AH246" i="1"/>
  <c r="AD246" i="1"/>
  <c r="Z246" i="1"/>
  <c r="AC246" i="1"/>
  <c r="Y246" i="1"/>
  <c r="AG246" i="1"/>
  <c r="AF214" i="1"/>
  <c r="AB214" i="1"/>
  <c r="X214" i="1"/>
  <c r="AI214" i="1"/>
  <c r="AE214" i="1"/>
  <c r="AA214" i="1"/>
  <c r="AH214" i="1"/>
  <c r="AD214" i="1"/>
  <c r="Z214" i="1"/>
  <c r="AC214" i="1"/>
  <c r="Y214" i="1"/>
  <c r="AG214" i="1"/>
  <c r="AI81" i="1"/>
  <c r="AE81" i="1"/>
  <c r="AA81" i="1"/>
  <c r="AD81" i="1"/>
  <c r="Y81" i="1"/>
  <c r="AG81" i="1"/>
  <c r="AH81" i="1"/>
  <c r="AC81" i="1"/>
  <c r="X81" i="1"/>
  <c r="AB81" i="1"/>
  <c r="AF81" i="1"/>
  <c r="Z81" i="1"/>
  <c r="AI108" i="1"/>
  <c r="AE108" i="1"/>
  <c r="AA108" i="1"/>
  <c r="AH108" i="1"/>
  <c r="AD108" i="1"/>
  <c r="Z108" i="1"/>
  <c r="AF108" i="1"/>
  <c r="X108" i="1"/>
  <c r="AC108" i="1"/>
  <c r="AB108" i="1"/>
  <c r="AG108" i="1"/>
  <c r="Y108" i="1"/>
  <c r="AI80" i="1"/>
  <c r="AE80" i="1"/>
  <c r="AA80" i="1"/>
  <c r="Y80" i="1"/>
  <c r="AF80" i="1"/>
  <c r="AH80" i="1"/>
  <c r="AD80" i="1"/>
  <c r="Z80" i="1"/>
  <c r="AG80" i="1"/>
  <c r="AC80" i="1"/>
  <c r="AB80" i="1"/>
  <c r="X80" i="1"/>
  <c r="AI64" i="1"/>
  <c r="AE64" i="1"/>
  <c r="AA64" i="1"/>
  <c r="AG64" i="1"/>
  <c r="AC64" i="1"/>
  <c r="AH64" i="1"/>
  <c r="AD64" i="1"/>
  <c r="Z64" i="1"/>
  <c r="Y64" i="1"/>
  <c r="AF64" i="1"/>
  <c r="X64" i="1"/>
  <c r="AB64" i="1"/>
  <c r="AI41" i="1"/>
  <c r="AE41" i="1"/>
  <c r="AA41" i="1"/>
  <c r="AC41" i="1"/>
  <c r="Y41" i="1"/>
  <c r="AH41" i="1"/>
  <c r="AD41" i="1"/>
  <c r="Z41" i="1"/>
  <c r="AG41" i="1"/>
  <c r="AF41" i="1"/>
  <c r="AB41" i="1"/>
  <c r="X41" i="1"/>
  <c r="AI20" i="1"/>
  <c r="AE20" i="1"/>
  <c r="AA20" i="1"/>
  <c r="Y20" i="1"/>
  <c r="AH20" i="1"/>
  <c r="AD20" i="1"/>
  <c r="Z20" i="1"/>
  <c r="AG20" i="1"/>
  <c r="AC20" i="1"/>
  <c r="AF20" i="1"/>
  <c r="AB20" i="1"/>
  <c r="X20" i="1"/>
  <c r="AF164" i="1"/>
  <c r="AB164" i="1"/>
  <c r="X164" i="1"/>
  <c r="AI164" i="1"/>
  <c r="AE164" i="1"/>
  <c r="AA164" i="1"/>
  <c r="AH164" i="1"/>
  <c r="Z164" i="1"/>
  <c r="AC164" i="1"/>
  <c r="AG164" i="1"/>
  <c r="Y164" i="1"/>
  <c r="AD164" i="1"/>
  <c r="AF129" i="1"/>
  <c r="AB129" i="1"/>
  <c r="X129" i="1"/>
  <c r="AI129" i="1"/>
  <c r="AE129" i="1"/>
  <c r="AA129" i="1"/>
  <c r="AH129" i="1"/>
  <c r="Z129" i="1"/>
  <c r="AD129" i="1"/>
  <c r="AG129" i="1"/>
  <c r="Y129" i="1"/>
  <c r="AC129" i="1"/>
  <c r="AF286" i="1"/>
  <c r="AB286" i="1"/>
  <c r="X286" i="1"/>
  <c r="AI286" i="1"/>
  <c r="AE286" i="1"/>
  <c r="AA286" i="1"/>
  <c r="AH286" i="1"/>
  <c r="AD286" i="1"/>
  <c r="Z286" i="1"/>
  <c r="AG286" i="1"/>
  <c r="AC286" i="1"/>
  <c r="Y286" i="1"/>
  <c r="AI85" i="1"/>
  <c r="AE85" i="1"/>
  <c r="AA85" i="1"/>
  <c r="AH85" i="1"/>
  <c r="AD85" i="1"/>
  <c r="Z85" i="1"/>
  <c r="AB85" i="1"/>
  <c r="X85" i="1"/>
  <c r="AG85" i="1"/>
  <c r="Y85" i="1"/>
  <c r="AF85" i="1"/>
  <c r="AC85" i="1"/>
  <c r="AF73" i="1"/>
  <c r="AB73" i="1"/>
  <c r="X73" i="1"/>
  <c r="AH73" i="1"/>
  <c r="Z73" i="1"/>
  <c r="AI73" i="1"/>
  <c r="AE73" i="1"/>
  <c r="AA73" i="1"/>
  <c r="AD73" i="1"/>
  <c r="AC73" i="1"/>
  <c r="Y73" i="1"/>
  <c r="AG73" i="1"/>
  <c r="AF30" i="1"/>
  <c r="AB30" i="1"/>
  <c r="X30" i="1"/>
  <c r="Z30" i="1"/>
  <c r="AI30" i="1"/>
  <c r="AE30" i="1"/>
  <c r="AA30" i="1"/>
  <c r="AH30" i="1"/>
  <c r="AD30" i="1"/>
  <c r="AC30" i="1"/>
  <c r="Y30" i="1"/>
  <c r="AG30" i="1"/>
  <c r="AF395" i="1"/>
  <c r="AB395" i="1"/>
  <c r="X395" i="1"/>
  <c r="AI395" i="1"/>
  <c r="AE395" i="1"/>
  <c r="AA395" i="1"/>
  <c r="AH395" i="1"/>
  <c r="AD395" i="1"/>
  <c r="Z395" i="1"/>
  <c r="AC395" i="1"/>
  <c r="Y395" i="1"/>
  <c r="AG395" i="1"/>
  <c r="AH356" i="1"/>
  <c r="AD356" i="1"/>
  <c r="Z356" i="1"/>
  <c r="AE356" i="1"/>
  <c r="Y356" i="1"/>
  <c r="AI356" i="1"/>
  <c r="AC356" i="1"/>
  <c r="X356" i="1"/>
  <c r="AG356" i="1"/>
  <c r="AB356" i="1"/>
  <c r="AA356" i="1"/>
  <c r="AF356" i="1"/>
  <c r="AF304" i="1"/>
  <c r="AB304" i="1"/>
  <c r="X304" i="1"/>
  <c r="AI304" i="1"/>
  <c r="AE304" i="1"/>
  <c r="AA304" i="1"/>
  <c r="AH304" i="1"/>
  <c r="AD304" i="1"/>
  <c r="Z304" i="1"/>
  <c r="Y304" i="1"/>
  <c r="AG304" i="1"/>
  <c r="AC304" i="1"/>
  <c r="AF274" i="1"/>
  <c r="AB274" i="1"/>
  <c r="X274" i="1"/>
  <c r="AI274" i="1"/>
  <c r="AE274" i="1"/>
  <c r="AA274" i="1"/>
  <c r="AH274" i="1"/>
  <c r="AD274" i="1"/>
  <c r="Z274" i="1"/>
  <c r="AG274" i="1"/>
  <c r="AC274" i="1"/>
  <c r="Y274" i="1"/>
  <c r="AF278" i="1"/>
  <c r="AB278" i="1"/>
  <c r="X278" i="1"/>
  <c r="AI278" i="1"/>
  <c r="AE278" i="1"/>
  <c r="AA278" i="1"/>
  <c r="AH278" i="1"/>
  <c r="AD278" i="1"/>
  <c r="Z278" i="1"/>
  <c r="Y278" i="1"/>
  <c r="AG278" i="1"/>
  <c r="AC278" i="1"/>
  <c r="AF168" i="1"/>
  <c r="AB168" i="1"/>
  <c r="X168" i="1"/>
  <c r="AI168" i="1"/>
  <c r="AE168" i="1"/>
  <c r="AA168" i="1"/>
  <c r="AG168" i="1"/>
  <c r="Y168" i="1"/>
  <c r="Z168" i="1"/>
  <c r="AD168" i="1"/>
  <c r="AC168" i="1"/>
  <c r="AH168" i="1"/>
  <c r="AI151" i="1"/>
  <c r="AE151" i="1"/>
  <c r="AA151" i="1"/>
  <c r="AH151" i="1"/>
  <c r="AD151" i="1"/>
  <c r="Z151" i="1"/>
  <c r="AF151" i="1"/>
  <c r="X151" i="1"/>
  <c r="AC151" i="1"/>
  <c r="AB151" i="1"/>
  <c r="AG151" i="1"/>
  <c r="Y151" i="1"/>
  <c r="AI76" i="1"/>
  <c r="AE76" i="1"/>
  <c r="AA76" i="1"/>
  <c r="AC76" i="1"/>
  <c r="AH76" i="1"/>
  <c r="AD76" i="1"/>
  <c r="Z76" i="1"/>
  <c r="AG76" i="1"/>
  <c r="Y76" i="1"/>
  <c r="AF76" i="1"/>
  <c r="AB76" i="1"/>
  <c r="X76" i="1"/>
  <c r="AI56" i="1"/>
  <c r="AE56" i="1"/>
  <c r="AA56" i="1"/>
  <c r="AG56" i="1"/>
  <c r="AC56" i="1"/>
  <c r="AH56" i="1"/>
  <c r="AD56" i="1"/>
  <c r="Z56" i="1"/>
  <c r="Y56" i="1"/>
  <c r="X56" i="1"/>
  <c r="AB56" i="1"/>
  <c r="AF56" i="1"/>
  <c r="AF137" i="1"/>
  <c r="AB137" i="1"/>
  <c r="X137" i="1"/>
  <c r="AI137" i="1"/>
  <c r="AE137" i="1"/>
  <c r="AA137" i="1"/>
  <c r="AH137" i="1"/>
  <c r="Z137" i="1"/>
  <c r="AG137" i="1"/>
  <c r="Y137" i="1"/>
  <c r="AD137" i="1"/>
  <c r="AC137" i="1"/>
  <c r="AF61" i="1"/>
  <c r="AB61" i="1"/>
  <c r="X61" i="1"/>
  <c r="AH61" i="1"/>
  <c r="AD61" i="1"/>
  <c r="Z61" i="1"/>
  <c r="AI61" i="1"/>
  <c r="AE61" i="1"/>
  <c r="AA61" i="1"/>
  <c r="AG61" i="1"/>
  <c r="AC61" i="1"/>
  <c r="Y61" i="1"/>
  <c r="AF312" i="1"/>
  <c r="AB312" i="1"/>
  <c r="X312" i="1"/>
  <c r="AI312" i="1"/>
  <c r="AE312" i="1"/>
  <c r="AA312" i="1"/>
  <c r="AH312" i="1"/>
  <c r="AD312" i="1"/>
  <c r="Z312" i="1"/>
  <c r="AG312" i="1"/>
  <c r="AC312" i="1"/>
  <c r="Y312" i="1"/>
  <c r="AF421" i="1"/>
  <c r="AB421" i="1"/>
  <c r="X421" i="1"/>
  <c r="AI421" i="1"/>
  <c r="AE421" i="1"/>
  <c r="AA421" i="1"/>
  <c r="AG421" i="1"/>
  <c r="Y421" i="1"/>
  <c r="AD421" i="1"/>
  <c r="AH421" i="1"/>
  <c r="AC421" i="1"/>
  <c r="Z421" i="1"/>
  <c r="AF238" i="1"/>
  <c r="AB238" i="1"/>
  <c r="X238" i="1"/>
  <c r="AI238" i="1"/>
  <c r="AE238" i="1"/>
  <c r="AA238" i="1"/>
  <c r="AH238" i="1"/>
  <c r="AD238" i="1"/>
  <c r="Z238" i="1"/>
  <c r="AG238" i="1"/>
  <c r="Y238" i="1"/>
  <c r="AC238" i="1"/>
  <c r="AF226" i="1"/>
  <c r="AB226" i="1"/>
  <c r="X226" i="1"/>
  <c r="AI226" i="1"/>
  <c r="AE226" i="1"/>
  <c r="AA226" i="1"/>
  <c r="AH226" i="1"/>
  <c r="AD226" i="1"/>
  <c r="Z226" i="1"/>
  <c r="Y226" i="1"/>
  <c r="AG226" i="1"/>
  <c r="AC226" i="1"/>
  <c r="AF210" i="1"/>
  <c r="AB210" i="1"/>
  <c r="X210" i="1"/>
  <c r="AI210" i="1"/>
  <c r="AE210" i="1"/>
  <c r="AA210" i="1"/>
  <c r="AH210" i="1"/>
  <c r="AD210" i="1"/>
  <c r="Z210" i="1"/>
  <c r="Y210" i="1"/>
  <c r="AC210" i="1"/>
  <c r="AG210" i="1"/>
  <c r="AI171" i="1"/>
  <c r="AE171" i="1"/>
  <c r="AA171" i="1"/>
  <c r="AH171" i="1"/>
  <c r="AD171" i="1"/>
  <c r="Z171" i="1"/>
  <c r="AC171" i="1"/>
  <c r="AG171" i="1"/>
  <c r="AF171" i="1"/>
  <c r="AB171" i="1"/>
  <c r="Y171" i="1"/>
  <c r="X171" i="1"/>
  <c r="AI155" i="1"/>
  <c r="AE155" i="1"/>
  <c r="AA155" i="1"/>
  <c r="AH155" i="1"/>
  <c r="AD155" i="1"/>
  <c r="Z155" i="1"/>
  <c r="AC155" i="1"/>
  <c r="Y155" i="1"/>
  <c r="AF155" i="1"/>
  <c r="AB155" i="1"/>
  <c r="AG155" i="1"/>
  <c r="X155" i="1"/>
  <c r="AI72" i="1"/>
  <c r="AE72" i="1"/>
  <c r="AA72" i="1"/>
  <c r="AG72" i="1"/>
  <c r="AC72" i="1"/>
  <c r="Y72" i="1"/>
  <c r="AH72" i="1"/>
  <c r="AD72" i="1"/>
  <c r="Z72" i="1"/>
  <c r="AB72" i="1"/>
  <c r="X72" i="1"/>
  <c r="AF72" i="1"/>
  <c r="AI136" i="1"/>
  <c r="AE136" i="1"/>
  <c r="AA136" i="1"/>
  <c r="AH136" i="1"/>
  <c r="AD136" i="1"/>
  <c r="Z136" i="1"/>
  <c r="AG136" i="1"/>
  <c r="Y136" i="1"/>
  <c r="AC136" i="1"/>
  <c r="AF136" i="1"/>
  <c r="X136" i="1"/>
  <c r="AB136" i="1"/>
  <c r="AI115" i="1"/>
  <c r="AE115" i="1"/>
  <c r="AA115" i="1"/>
  <c r="AH115" i="1"/>
  <c r="AD115" i="1"/>
  <c r="Z115" i="1"/>
  <c r="AB115" i="1"/>
  <c r="AF115" i="1"/>
  <c r="AG115" i="1"/>
  <c r="Y115" i="1"/>
  <c r="X115" i="1"/>
  <c r="AC115" i="1"/>
  <c r="AF65" i="1"/>
  <c r="AB65" i="1"/>
  <c r="X65" i="1"/>
  <c r="AD65" i="1"/>
  <c r="Z65" i="1"/>
  <c r="AI65" i="1"/>
  <c r="AE65" i="1"/>
  <c r="AA65" i="1"/>
  <c r="AH65" i="1"/>
  <c r="AG65" i="1"/>
  <c r="Y65" i="1"/>
  <c r="AC65" i="1"/>
  <c r="AF13" i="1"/>
  <c r="AB13" i="1"/>
  <c r="X13" i="1"/>
  <c r="AH13" i="1"/>
  <c r="Z13" i="1"/>
  <c r="AI13" i="1"/>
  <c r="AE13" i="1"/>
  <c r="AA13" i="1"/>
  <c r="AD13" i="1"/>
  <c r="AG13" i="1"/>
  <c r="AC13" i="1"/>
  <c r="Y13" i="1"/>
  <c r="AF69" i="1"/>
  <c r="AB69" i="1"/>
  <c r="X69" i="1"/>
  <c r="AH69" i="1"/>
  <c r="Z69" i="1"/>
  <c r="AI69" i="1"/>
  <c r="AE69" i="1"/>
  <c r="AA69" i="1"/>
  <c r="AD69" i="1"/>
  <c r="Y69" i="1"/>
  <c r="AC69" i="1"/>
  <c r="AG69" i="1"/>
  <c r="AF339" i="1"/>
  <c r="AB339" i="1"/>
  <c r="X339" i="1"/>
  <c r="AH339" i="1"/>
  <c r="AC339" i="1"/>
  <c r="AG339" i="1"/>
  <c r="AA339" i="1"/>
  <c r="AE339" i="1"/>
  <c r="Z339" i="1"/>
  <c r="AI339" i="1"/>
  <c r="AD339" i="1"/>
  <c r="Y339" i="1"/>
  <c r="AF263" i="1"/>
  <c r="AB263" i="1"/>
  <c r="X263" i="1"/>
  <c r="AI263" i="1"/>
  <c r="AE263" i="1"/>
  <c r="AA263" i="1"/>
  <c r="AG263" i="1"/>
  <c r="Y263" i="1"/>
  <c r="AD263" i="1"/>
  <c r="AC263" i="1"/>
  <c r="AH263" i="1"/>
  <c r="Z263" i="1"/>
  <c r="AF425" i="1"/>
  <c r="AB425" i="1"/>
  <c r="X425" i="1"/>
  <c r="AI425" i="1"/>
  <c r="AE425" i="1"/>
  <c r="AA425" i="1"/>
  <c r="AG425" i="1"/>
  <c r="Y425" i="1"/>
  <c r="AD425" i="1"/>
  <c r="AH425" i="1"/>
  <c r="AC425" i="1"/>
  <c r="Z425" i="1"/>
  <c r="AI437" i="1"/>
  <c r="AE437" i="1"/>
  <c r="AA437" i="1"/>
  <c r="AG437" i="1"/>
  <c r="AB437" i="1"/>
  <c r="AF437" i="1"/>
  <c r="Z437" i="1"/>
  <c r="AD437" i="1"/>
  <c r="AC437" i="1"/>
  <c r="AH437" i="1"/>
  <c r="Y437" i="1"/>
  <c r="X437" i="1"/>
  <c r="AF432" i="1"/>
  <c r="AB432" i="1"/>
  <c r="X432" i="1"/>
  <c r="AI432" i="1"/>
  <c r="AD432" i="1"/>
  <c r="Y432" i="1"/>
  <c r="AH432" i="1"/>
  <c r="AC432" i="1"/>
  <c r="AG432" i="1"/>
  <c r="AE432" i="1"/>
  <c r="Z432" i="1"/>
  <c r="AA432" i="1"/>
  <c r="AI401" i="1"/>
  <c r="AE401" i="1"/>
  <c r="AA401" i="1"/>
  <c r="AH401" i="1"/>
  <c r="AD401" i="1"/>
  <c r="Y401" i="1"/>
  <c r="AC401" i="1"/>
  <c r="X401" i="1"/>
  <c r="AG401" i="1"/>
  <c r="AB401" i="1"/>
  <c r="AF401" i="1"/>
  <c r="Z401" i="1"/>
  <c r="AF206" i="1"/>
  <c r="AB206" i="1"/>
  <c r="X206" i="1"/>
  <c r="AI206" i="1"/>
  <c r="AE206" i="1"/>
  <c r="AA206" i="1"/>
  <c r="AH206" i="1"/>
  <c r="AD206" i="1"/>
  <c r="Z206" i="1"/>
  <c r="AG206" i="1"/>
  <c r="Y206" i="1"/>
  <c r="AC206" i="1"/>
  <c r="AI68" i="1"/>
  <c r="AE68" i="1"/>
  <c r="AA68" i="1"/>
  <c r="AC68" i="1"/>
  <c r="AH68" i="1"/>
  <c r="AD68" i="1"/>
  <c r="Z68" i="1"/>
  <c r="AG68" i="1"/>
  <c r="Y68" i="1"/>
  <c r="X68" i="1"/>
  <c r="AF68" i="1"/>
  <c r="AB68" i="1"/>
  <c r="AF133" i="1"/>
  <c r="AB133" i="1"/>
  <c r="X133" i="1"/>
  <c r="AI133" i="1"/>
  <c r="AE133" i="1"/>
  <c r="AA133" i="1"/>
  <c r="AH133" i="1"/>
  <c r="Z133" i="1"/>
  <c r="AD133" i="1"/>
  <c r="AG133" i="1"/>
  <c r="Y133" i="1"/>
  <c r="AC133" i="1"/>
  <c r="AI175" i="1"/>
  <c r="AE175" i="1"/>
  <c r="AA175" i="1"/>
  <c r="AH175" i="1"/>
  <c r="AD175" i="1"/>
  <c r="Z175" i="1"/>
  <c r="AB175" i="1"/>
  <c r="AG175" i="1"/>
  <c r="Y175" i="1"/>
  <c r="AF175" i="1"/>
  <c r="AC175" i="1"/>
  <c r="X175" i="1"/>
  <c r="AI123" i="1"/>
  <c r="AE123" i="1"/>
  <c r="AA123" i="1"/>
  <c r="AH123" i="1"/>
  <c r="AD123" i="1"/>
  <c r="Z123" i="1"/>
  <c r="AB123" i="1"/>
  <c r="AF123" i="1"/>
  <c r="AG123" i="1"/>
  <c r="Y123" i="1"/>
  <c r="X123" i="1"/>
  <c r="AC123" i="1"/>
  <c r="AI420" i="1"/>
  <c r="AE420" i="1"/>
  <c r="AA420" i="1"/>
  <c r="AH420" i="1"/>
  <c r="AD420" i="1"/>
  <c r="Z420" i="1"/>
  <c r="AF420" i="1"/>
  <c r="X420" i="1"/>
  <c r="AC420" i="1"/>
  <c r="AG420" i="1"/>
  <c r="AB420" i="1"/>
  <c r="Y420" i="1"/>
  <c r="AH367" i="1"/>
  <c r="AD367" i="1"/>
  <c r="Z367" i="1"/>
  <c r="AI367" i="1"/>
  <c r="AC367" i="1"/>
  <c r="X367" i="1"/>
  <c r="AG367" i="1"/>
  <c r="AB367" i="1"/>
  <c r="AF367" i="1"/>
  <c r="AA367" i="1"/>
  <c r="AE367" i="1"/>
  <c r="Y367" i="1"/>
  <c r="AI330" i="1"/>
  <c r="AE330" i="1"/>
  <c r="AA330" i="1"/>
  <c r="AG330" i="1"/>
  <c r="AB330" i="1"/>
  <c r="AF330" i="1"/>
  <c r="Z330" i="1"/>
  <c r="AD330" i="1"/>
  <c r="Y330" i="1"/>
  <c r="AH330" i="1"/>
  <c r="AC330" i="1"/>
  <c r="X330" i="1"/>
  <c r="AG390" i="1"/>
  <c r="AC390" i="1"/>
  <c r="Y390" i="1"/>
  <c r="AF390" i="1"/>
  <c r="AB390" i="1"/>
  <c r="X390" i="1"/>
  <c r="AI390" i="1"/>
  <c r="AE390" i="1"/>
  <c r="AA390" i="1"/>
  <c r="Z390" i="1"/>
  <c r="AH390" i="1"/>
  <c r="AD390" i="1"/>
  <c r="V385" i="1"/>
  <c r="M384" i="1"/>
  <c r="V384" i="1" s="1"/>
  <c r="AI342" i="1"/>
  <c r="AE342" i="1"/>
  <c r="AA342" i="1"/>
  <c r="AD342" i="1"/>
  <c r="Y342" i="1"/>
  <c r="AH342" i="1"/>
  <c r="AC342" i="1"/>
  <c r="X342" i="1"/>
  <c r="AG342" i="1"/>
  <c r="AB342" i="1"/>
  <c r="AF342" i="1"/>
  <c r="Z342" i="1"/>
  <c r="AF308" i="1"/>
  <c r="AB308" i="1"/>
  <c r="X308" i="1"/>
  <c r="AI308" i="1"/>
  <c r="AE308" i="1"/>
  <c r="AA308" i="1"/>
  <c r="AH308" i="1"/>
  <c r="AD308" i="1"/>
  <c r="Z308" i="1"/>
  <c r="AC308" i="1"/>
  <c r="Y308" i="1"/>
  <c r="AG308" i="1"/>
  <c r="AF290" i="1"/>
  <c r="AB290" i="1"/>
  <c r="X290" i="1"/>
  <c r="AI290" i="1"/>
  <c r="AE290" i="1"/>
  <c r="AA290" i="1"/>
  <c r="AH290" i="1"/>
  <c r="AD290" i="1"/>
  <c r="Z290" i="1"/>
  <c r="AG290" i="1"/>
  <c r="AC290" i="1"/>
  <c r="Y290" i="1"/>
  <c r="AF222" i="1"/>
  <c r="AB222" i="1"/>
  <c r="X222" i="1"/>
  <c r="AI222" i="1"/>
  <c r="AE222" i="1"/>
  <c r="AA222" i="1"/>
  <c r="AH222" i="1"/>
  <c r="AD222" i="1"/>
  <c r="Z222" i="1"/>
  <c r="AG222" i="1"/>
  <c r="AC222" i="1"/>
  <c r="Y222" i="1"/>
  <c r="AF242" i="1"/>
  <c r="AB242" i="1"/>
  <c r="X242" i="1"/>
  <c r="AI242" i="1"/>
  <c r="AE242" i="1"/>
  <c r="AA242" i="1"/>
  <c r="AH242" i="1"/>
  <c r="AD242" i="1"/>
  <c r="Z242" i="1"/>
  <c r="Y242" i="1"/>
  <c r="AC242" i="1"/>
  <c r="AG242" i="1"/>
  <c r="AF218" i="1"/>
  <c r="AB218" i="1"/>
  <c r="X218" i="1"/>
  <c r="AI218" i="1"/>
  <c r="AE218" i="1"/>
  <c r="AA218" i="1"/>
  <c r="AH218" i="1"/>
  <c r="AD218" i="1"/>
  <c r="Z218" i="1"/>
  <c r="AG218" i="1"/>
  <c r="AC218" i="1"/>
  <c r="Y218" i="1"/>
  <c r="AF124" i="1"/>
  <c r="AB124" i="1"/>
  <c r="X124" i="1"/>
  <c r="AI124" i="1"/>
  <c r="AE124" i="1"/>
  <c r="AA124" i="1"/>
  <c r="AC124" i="1"/>
  <c r="AH124" i="1"/>
  <c r="Z124" i="1"/>
  <c r="AG124" i="1"/>
  <c r="Y124" i="1"/>
  <c r="AD124" i="1"/>
  <c r="AI163" i="1"/>
  <c r="AE163" i="1"/>
  <c r="AA163" i="1"/>
  <c r="AH163" i="1"/>
  <c r="AD163" i="1"/>
  <c r="Z163" i="1"/>
  <c r="AG163" i="1"/>
  <c r="Y163" i="1"/>
  <c r="AC163" i="1"/>
  <c r="AB163" i="1"/>
  <c r="AF163" i="1"/>
  <c r="X163" i="1"/>
  <c r="AI132" i="1"/>
  <c r="AE132" i="1"/>
  <c r="AA132" i="1"/>
  <c r="AH132" i="1"/>
  <c r="AD132" i="1"/>
  <c r="Z132" i="1"/>
  <c r="AG132" i="1"/>
  <c r="Y132" i="1"/>
  <c r="AC132" i="1"/>
  <c r="AF132" i="1"/>
  <c r="X132" i="1"/>
  <c r="AB132" i="1"/>
  <c r="AF331" i="1"/>
  <c r="AB331" i="1"/>
  <c r="X331" i="1"/>
  <c r="AH331" i="1"/>
  <c r="AC331" i="1"/>
  <c r="AG331" i="1"/>
  <c r="AA331" i="1"/>
  <c r="AE331" i="1"/>
  <c r="Z331" i="1"/>
  <c r="AI331" i="1"/>
  <c r="AD331" i="1"/>
  <c r="Y331" i="1"/>
  <c r="AI147" i="1"/>
  <c r="AE147" i="1"/>
  <c r="AA147" i="1"/>
  <c r="AH147" i="1"/>
  <c r="AD147" i="1"/>
  <c r="Z147" i="1"/>
  <c r="AF147" i="1"/>
  <c r="X147" i="1"/>
  <c r="AG147" i="1"/>
  <c r="AC147" i="1"/>
  <c r="AB147" i="1"/>
  <c r="Y147" i="1"/>
  <c r="AI103" i="1"/>
  <c r="AE103" i="1"/>
  <c r="AA103" i="1"/>
  <c r="AH103" i="1"/>
  <c r="AD103" i="1"/>
  <c r="Z103" i="1"/>
  <c r="AF103" i="1"/>
  <c r="X103" i="1"/>
  <c r="AC103" i="1"/>
  <c r="AB103" i="1"/>
  <c r="AG103" i="1"/>
  <c r="Y103" i="1"/>
  <c r="AF230" i="1"/>
  <c r="AB230" i="1"/>
  <c r="X230" i="1"/>
  <c r="AI230" i="1"/>
  <c r="AE230" i="1"/>
  <c r="AA230" i="1"/>
  <c r="AH230" i="1"/>
  <c r="AD230" i="1"/>
  <c r="Z230" i="1"/>
  <c r="AC230" i="1"/>
  <c r="Y230" i="1"/>
  <c r="AG230" i="1"/>
  <c r="V200" i="1"/>
  <c r="W200" i="1"/>
  <c r="AI144" i="1"/>
  <c r="AE144" i="1"/>
  <c r="AA144" i="1"/>
  <c r="AH144" i="1"/>
  <c r="AD144" i="1"/>
  <c r="Z144" i="1"/>
  <c r="AG144" i="1"/>
  <c r="Y144" i="1"/>
  <c r="AF144" i="1"/>
  <c r="X144" i="1"/>
  <c r="AC144" i="1"/>
  <c r="AB144" i="1"/>
  <c r="AI159" i="1"/>
  <c r="AE159" i="1"/>
  <c r="AA159" i="1"/>
  <c r="AH159" i="1"/>
  <c r="AD159" i="1"/>
  <c r="Z159" i="1"/>
  <c r="AB159" i="1"/>
  <c r="AF159" i="1"/>
  <c r="AC159" i="1"/>
  <c r="AG159" i="1"/>
  <c r="Y159" i="1"/>
  <c r="X159" i="1"/>
  <c r="AF141" i="1"/>
  <c r="AB141" i="1"/>
  <c r="X141" i="1"/>
  <c r="AI141" i="1"/>
  <c r="AE141" i="1"/>
  <c r="AA141" i="1"/>
  <c r="AH141" i="1"/>
  <c r="Z141" i="1"/>
  <c r="AC141" i="1"/>
  <c r="AG141" i="1"/>
  <c r="Y141" i="1"/>
  <c r="AD141" i="1"/>
  <c r="AI119" i="1"/>
  <c r="AE119" i="1"/>
  <c r="AA119" i="1"/>
  <c r="AH119" i="1"/>
  <c r="AD119" i="1"/>
  <c r="Z119" i="1"/>
  <c r="AB119" i="1"/>
  <c r="AF119" i="1"/>
  <c r="X119" i="1"/>
  <c r="AG119" i="1"/>
  <c r="Y119" i="1"/>
  <c r="AC119" i="1"/>
  <c r="AF17" i="1"/>
  <c r="AB17" i="1"/>
  <c r="X17" i="1"/>
  <c r="AI17" i="1"/>
  <c r="AE17" i="1"/>
  <c r="AA17" i="1"/>
  <c r="AH17" i="1"/>
  <c r="AD17" i="1"/>
  <c r="Z17" i="1"/>
  <c r="AG17" i="1"/>
  <c r="Y17" i="1"/>
  <c r="AC17" i="1"/>
  <c r="M49" i="1"/>
  <c r="V49" i="1" s="1"/>
  <c r="V50" i="1"/>
  <c r="AF38" i="1"/>
  <c r="AB38" i="1"/>
  <c r="X38" i="1"/>
  <c r="AH38" i="1"/>
  <c r="Z38" i="1"/>
  <c r="AI38" i="1"/>
  <c r="AE38" i="1"/>
  <c r="AA38" i="1"/>
  <c r="AD38" i="1"/>
  <c r="AC38" i="1"/>
  <c r="Y38" i="1"/>
  <c r="AG38" i="1"/>
  <c r="V446" i="1"/>
  <c r="M443" i="1"/>
  <c r="V443" i="1" s="1"/>
  <c r="M438" i="1"/>
  <c r="V438" i="1" s="1"/>
  <c r="AF409" i="1"/>
  <c r="AB409" i="1"/>
  <c r="X409" i="1"/>
  <c r="AI409" i="1"/>
  <c r="AE409" i="1"/>
  <c r="AA409" i="1"/>
  <c r="AG409" i="1"/>
  <c r="Y409" i="1"/>
  <c r="AD409" i="1"/>
  <c r="AC409" i="1"/>
  <c r="AH409" i="1"/>
  <c r="Z409" i="1"/>
  <c r="AG305" i="1"/>
  <c r="AC305" i="1"/>
  <c r="Y305" i="1"/>
  <c r="AF305" i="1"/>
  <c r="AB305" i="1"/>
  <c r="X305" i="1"/>
  <c r="AI305" i="1"/>
  <c r="AE305" i="1"/>
  <c r="AA305" i="1"/>
  <c r="AH305" i="1"/>
  <c r="AD305" i="1"/>
  <c r="Z305" i="1"/>
  <c r="AG279" i="1"/>
  <c r="AC279" i="1"/>
  <c r="Y279" i="1"/>
  <c r="AF279" i="1"/>
  <c r="AB279" i="1"/>
  <c r="X279" i="1"/>
  <c r="AI279" i="1"/>
  <c r="AE279" i="1"/>
  <c r="AA279" i="1"/>
  <c r="AH279" i="1"/>
  <c r="AD279" i="1"/>
  <c r="Z279" i="1"/>
  <c r="AG239" i="1"/>
  <c r="AC239" i="1"/>
  <c r="Y239" i="1"/>
  <c r="AF239" i="1"/>
  <c r="AB239" i="1"/>
  <c r="X239" i="1"/>
  <c r="AI239" i="1"/>
  <c r="AE239" i="1"/>
  <c r="AA239" i="1"/>
  <c r="AH239" i="1"/>
  <c r="AD239" i="1"/>
  <c r="Z239" i="1"/>
  <c r="V198" i="1"/>
  <c r="M197" i="1"/>
  <c r="V197" i="1" s="1"/>
  <c r="AE459" i="1"/>
  <c r="AA459" i="1"/>
  <c r="AD459" i="1"/>
  <c r="Y459" i="1"/>
  <c r="AH459" i="1"/>
  <c r="AC459" i="1"/>
  <c r="X459" i="1"/>
  <c r="AG459" i="1"/>
  <c r="AF459" i="1"/>
  <c r="AB459" i="1"/>
  <c r="Z459" i="1"/>
  <c r="AF179" i="1"/>
  <c r="AB179" i="1"/>
  <c r="X179" i="1"/>
  <c r="AI179" i="1"/>
  <c r="AE179" i="1"/>
  <c r="AA179" i="1"/>
  <c r="AC179" i="1"/>
  <c r="AH179" i="1"/>
  <c r="Z179" i="1"/>
  <c r="Y179" i="1"/>
  <c r="AG179" i="1"/>
  <c r="AD179" i="1"/>
  <c r="AG259" i="1"/>
  <c r="AC259" i="1"/>
  <c r="Y259" i="1"/>
  <c r="AF259" i="1"/>
  <c r="AB259" i="1"/>
  <c r="X259" i="1"/>
  <c r="AI259" i="1"/>
  <c r="AE259" i="1"/>
  <c r="AA259" i="1"/>
  <c r="AH259" i="1"/>
  <c r="AD259" i="1"/>
  <c r="Z259" i="1"/>
  <c r="AG183" i="1"/>
  <c r="AC183" i="1"/>
  <c r="Y183" i="1"/>
  <c r="AF183" i="1"/>
  <c r="AB183" i="1"/>
  <c r="X183" i="1"/>
  <c r="AI183" i="1"/>
  <c r="AE183" i="1"/>
  <c r="AA183" i="1"/>
  <c r="AH183" i="1"/>
  <c r="AD183" i="1"/>
  <c r="Z183" i="1"/>
  <c r="AG235" i="1"/>
  <c r="AC235" i="1"/>
  <c r="Y235" i="1"/>
  <c r="AF235" i="1"/>
  <c r="AB235" i="1"/>
  <c r="X235" i="1"/>
  <c r="AI235" i="1"/>
  <c r="AE235" i="1"/>
  <c r="AA235" i="1"/>
  <c r="AD235" i="1"/>
  <c r="Z235" i="1"/>
  <c r="AH235" i="1"/>
  <c r="AF160" i="1"/>
  <c r="AB160" i="1"/>
  <c r="X160" i="1"/>
  <c r="AI160" i="1"/>
  <c r="AE160" i="1"/>
  <c r="AA160" i="1"/>
  <c r="AC160" i="1"/>
  <c r="AG160" i="1"/>
  <c r="AD160" i="1"/>
  <c r="AH160" i="1"/>
  <c r="Z160" i="1"/>
  <c r="Y160" i="1"/>
  <c r="AF120" i="1"/>
  <c r="AB120" i="1"/>
  <c r="X120" i="1"/>
  <c r="AI120" i="1"/>
  <c r="AE120" i="1"/>
  <c r="AA120" i="1"/>
  <c r="AC120" i="1"/>
  <c r="AG120" i="1"/>
  <c r="Y120" i="1"/>
  <c r="AH120" i="1"/>
  <c r="Z120" i="1"/>
  <c r="AD120" i="1"/>
  <c r="AF90" i="1"/>
  <c r="AB90" i="1"/>
  <c r="X90" i="1"/>
  <c r="AI90" i="1"/>
  <c r="AE90" i="1"/>
  <c r="AA90" i="1"/>
  <c r="AC90" i="1"/>
  <c r="AG90" i="1"/>
  <c r="AH90" i="1"/>
  <c r="Z90" i="1"/>
  <c r="Y90" i="1"/>
  <c r="AD90" i="1"/>
  <c r="AF152" i="1"/>
  <c r="AB152" i="1"/>
  <c r="X152" i="1"/>
  <c r="AI152" i="1"/>
  <c r="AE152" i="1"/>
  <c r="AA152" i="1"/>
  <c r="AG152" i="1"/>
  <c r="Y152" i="1"/>
  <c r="AH152" i="1"/>
  <c r="Z152" i="1"/>
  <c r="AD152" i="1"/>
  <c r="AC152" i="1"/>
  <c r="AF109" i="1"/>
  <c r="AB109" i="1"/>
  <c r="X109" i="1"/>
  <c r="AI109" i="1"/>
  <c r="AE109" i="1"/>
  <c r="AA109" i="1"/>
  <c r="AG109" i="1"/>
  <c r="Y109" i="1"/>
  <c r="AD109" i="1"/>
  <c r="AC109" i="1"/>
  <c r="AH109" i="1"/>
  <c r="Z109" i="1"/>
  <c r="AG186" i="1"/>
  <c r="AC186" i="1"/>
  <c r="Y186" i="1"/>
  <c r="AF186" i="1"/>
  <c r="AB186" i="1"/>
  <c r="X186" i="1"/>
  <c r="AI186" i="1"/>
  <c r="AE186" i="1"/>
  <c r="AA186" i="1"/>
  <c r="AD186" i="1"/>
  <c r="Z186" i="1"/>
  <c r="AH186" i="1"/>
  <c r="AF202" i="1"/>
  <c r="AB202" i="1"/>
  <c r="X202" i="1"/>
  <c r="AI202" i="1"/>
  <c r="AE202" i="1"/>
  <c r="AA202" i="1"/>
  <c r="AH202" i="1"/>
  <c r="AD202" i="1"/>
  <c r="Z202" i="1"/>
  <c r="AG202" i="1"/>
  <c r="AC202" i="1"/>
  <c r="Y202" i="1"/>
  <c r="V33" i="1"/>
  <c r="W33" i="1" s="1"/>
  <c r="AE456" i="1"/>
  <c r="AA456" i="1"/>
  <c r="AF456" i="1"/>
  <c r="Z456" i="1"/>
  <c r="AD456" i="1"/>
  <c r="Y456" i="1"/>
  <c r="AH456" i="1"/>
  <c r="X456" i="1"/>
  <c r="AG456" i="1"/>
  <c r="AC456" i="1"/>
  <c r="AB456" i="1"/>
  <c r="W29" i="1"/>
  <c r="V29" i="1"/>
  <c r="M28" i="1"/>
  <c r="AF42" i="1"/>
  <c r="AB42" i="1"/>
  <c r="X42" i="1"/>
  <c r="AD42" i="1"/>
  <c r="AI42" i="1"/>
  <c r="AE42" i="1"/>
  <c r="AA42" i="1"/>
  <c r="AH42" i="1"/>
  <c r="Z42" i="1"/>
  <c r="AG42" i="1"/>
  <c r="AC42" i="1"/>
  <c r="Y42" i="1"/>
  <c r="V177" i="1"/>
  <c r="W177" i="1"/>
  <c r="AG243" i="1"/>
  <c r="AC243" i="1"/>
  <c r="Y243" i="1"/>
  <c r="AF243" i="1"/>
  <c r="AB243" i="1"/>
  <c r="X243" i="1"/>
  <c r="AI243" i="1"/>
  <c r="AE243" i="1"/>
  <c r="AA243" i="1"/>
  <c r="AH243" i="1"/>
  <c r="Z243" i="1"/>
  <c r="AD243" i="1"/>
  <c r="AG203" i="1"/>
  <c r="AC203" i="1"/>
  <c r="Y203" i="1"/>
  <c r="AF203" i="1"/>
  <c r="AB203" i="1"/>
  <c r="X203" i="1"/>
  <c r="AI203" i="1"/>
  <c r="AE203" i="1"/>
  <c r="AA203" i="1"/>
  <c r="AD203" i="1"/>
  <c r="Z203" i="1"/>
  <c r="AH203" i="1"/>
  <c r="AF182" i="1"/>
  <c r="AB182" i="1"/>
  <c r="X182" i="1"/>
  <c r="AI182" i="1"/>
  <c r="AE182" i="1"/>
  <c r="AA182" i="1"/>
  <c r="AH182" i="1"/>
  <c r="AD182" i="1"/>
  <c r="Z182" i="1"/>
  <c r="Y182" i="1"/>
  <c r="AG182" i="1"/>
  <c r="AC182" i="1"/>
  <c r="AF116" i="1"/>
  <c r="AB116" i="1"/>
  <c r="X116" i="1"/>
  <c r="AI116" i="1"/>
  <c r="AE116" i="1"/>
  <c r="AA116" i="1"/>
  <c r="AC116" i="1"/>
  <c r="AH116" i="1"/>
  <c r="Z116" i="1"/>
  <c r="AG116" i="1"/>
  <c r="Y116" i="1"/>
  <c r="AD116" i="1"/>
  <c r="AF86" i="1"/>
  <c r="AB86" i="1"/>
  <c r="X86" i="1"/>
  <c r="AI86" i="1"/>
  <c r="AE86" i="1"/>
  <c r="AA86" i="1"/>
  <c r="AC86" i="1"/>
  <c r="Y86" i="1"/>
  <c r="AH86" i="1"/>
  <c r="Z86" i="1"/>
  <c r="AG86" i="1"/>
  <c r="AD86" i="1"/>
  <c r="AF148" i="1"/>
  <c r="AB148" i="1"/>
  <c r="X148" i="1"/>
  <c r="AI148" i="1"/>
  <c r="AE148" i="1"/>
  <c r="AA148" i="1"/>
  <c r="AG148" i="1"/>
  <c r="Y148" i="1"/>
  <c r="AH148" i="1"/>
  <c r="AD148" i="1"/>
  <c r="AC148" i="1"/>
  <c r="Z148" i="1"/>
  <c r="AF104" i="1"/>
  <c r="AB104" i="1"/>
  <c r="X104" i="1"/>
  <c r="AI104" i="1"/>
  <c r="AE104" i="1"/>
  <c r="AA104" i="1"/>
  <c r="AG104" i="1"/>
  <c r="Y104" i="1"/>
  <c r="AD104" i="1"/>
  <c r="AC104" i="1"/>
  <c r="AH104" i="1"/>
  <c r="Z104" i="1"/>
  <c r="AF156" i="1"/>
  <c r="AB156" i="1"/>
  <c r="X156" i="1"/>
  <c r="AI156" i="1"/>
  <c r="AE156" i="1"/>
  <c r="AA156" i="1"/>
  <c r="AD156" i="1"/>
  <c r="Z156" i="1"/>
  <c r="AG156" i="1"/>
  <c r="AC156" i="1"/>
  <c r="AH156" i="1"/>
  <c r="Y156" i="1"/>
  <c r="V95" i="1"/>
  <c r="M93" i="1"/>
  <c r="V93" i="1" s="1"/>
  <c r="AF77" i="1"/>
  <c r="AB77" i="1"/>
  <c r="X77" i="1"/>
  <c r="AD77" i="1"/>
  <c r="AI77" i="1"/>
  <c r="AE77" i="1"/>
  <c r="AA77" i="1"/>
  <c r="AH77" i="1"/>
  <c r="Z77" i="1"/>
  <c r="AG77" i="1"/>
  <c r="AC77" i="1"/>
  <c r="Y77" i="1"/>
  <c r="V16" i="1"/>
  <c r="W16" i="1" s="1"/>
  <c r="M15" i="1"/>
  <c r="V37" i="1"/>
  <c r="W37" i="1" s="1"/>
  <c r="AI427" i="1"/>
  <c r="AE427" i="1"/>
  <c r="AA427" i="1"/>
  <c r="AF427" i="1"/>
  <c r="Z427" i="1"/>
  <c r="AD427" i="1"/>
  <c r="Y427" i="1"/>
  <c r="AB427" i="1"/>
  <c r="AH427" i="1"/>
  <c r="X427" i="1"/>
  <c r="AG427" i="1"/>
  <c r="AC427" i="1"/>
  <c r="AE462" i="1"/>
  <c r="AA462" i="1"/>
  <c r="AH462" i="1"/>
  <c r="AC462" i="1"/>
  <c r="X462" i="1"/>
  <c r="AG462" i="1"/>
  <c r="AB462" i="1"/>
  <c r="AF462" i="1"/>
  <c r="AD462" i="1"/>
  <c r="Z462" i="1"/>
  <c r="Y462" i="1"/>
  <c r="AF416" i="1"/>
  <c r="AB416" i="1"/>
  <c r="X416" i="1"/>
  <c r="AI416" i="1"/>
  <c r="AE416" i="1"/>
  <c r="AA416" i="1"/>
  <c r="AG416" i="1"/>
  <c r="Y416" i="1"/>
  <c r="AD416" i="1"/>
  <c r="AH416" i="1"/>
  <c r="AC416" i="1"/>
  <c r="Z416" i="1"/>
  <c r="AI412" i="1"/>
  <c r="AE412" i="1"/>
  <c r="AA412" i="1"/>
  <c r="AH412" i="1"/>
  <c r="AD412" i="1"/>
  <c r="Z412" i="1"/>
  <c r="AF412" i="1"/>
  <c r="X412" i="1"/>
  <c r="AC412" i="1"/>
  <c r="AB412" i="1"/>
  <c r="Y412" i="1"/>
  <c r="AG412" i="1"/>
  <c r="V381" i="1"/>
  <c r="M378" i="1"/>
  <c r="V378" i="1" s="1"/>
  <c r="AF326" i="1"/>
  <c r="AB326" i="1"/>
  <c r="X326" i="1"/>
  <c r="AI326" i="1"/>
  <c r="AE326" i="1"/>
  <c r="AA326" i="1"/>
  <c r="AH326" i="1"/>
  <c r="AD326" i="1"/>
  <c r="Z326" i="1"/>
  <c r="AG326" i="1"/>
  <c r="AC326" i="1"/>
  <c r="Y326" i="1"/>
  <c r="AF300" i="1"/>
  <c r="AB300" i="1"/>
  <c r="X300" i="1"/>
  <c r="AI300" i="1"/>
  <c r="AE300" i="1"/>
  <c r="AA300" i="1"/>
  <c r="AH300" i="1"/>
  <c r="AD300" i="1"/>
  <c r="Z300" i="1"/>
  <c r="AG300" i="1"/>
  <c r="AC300" i="1"/>
  <c r="Y300" i="1"/>
  <c r="AI334" i="1"/>
  <c r="AE334" i="1"/>
  <c r="AA334" i="1"/>
  <c r="AD334" i="1"/>
  <c r="Y334" i="1"/>
  <c r="AH334" i="1"/>
  <c r="AC334" i="1"/>
  <c r="X334" i="1"/>
  <c r="AG334" i="1"/>
  <c r="AB334" i="1"/>
  <c r="AF334" i="1"/>
  <c r="Z334" i="1"/>
  <c r="AF294" i="1"/>
  <c r="AB294" i="1"/>
  <c r="X294" i="1"/>
  <c r="AI294" i="1"/>
  <c r="AE294" i="1"/>
  <c r="AA294" i="1"/>
  <c r="AH294" i="1"/>
  <c r="AD294" i="1"/>
  <c r="Z294" i="1"/>
  <c r="Y294" i="1"/>
  <c r="AG294" i="1"/>
  <c r="AC294" i="1"/>
  <c r="AI262" i="1"/>
  <c r="AE262" i="1"/>
  <c r="AA262" i="1"/>
  <c r="AH262" i="1"/>
  <c r="AD262" i="1"/>
  <c r="Z262" i="1"/>
  <c r="AF262" i="1"/>
  <c r="X262" i="1"/>
  <c r="AC262" i="1"/>
  <c r="AB262" i="1"/>
  <c r="AG262" i="1"/>
  <c r="Y262" i="1"/>
  <c r="AG255" i="1"/>
  <c r="AC255" i="1"/>
  <c r="Y255" i="1"/>
  <c r="AF255" i="1"/>
  <c r="AB255" i="1"/>
  <c r="X255" i="1"/>
  <c r="AI255" i="1"/>
  <c r="AE255" i="1"/>
  <c r="AA255" i="1"/>
  <c r="AH255" i="1"/>
  <c r="AD255" i="1"/>
  <c r="Z255" i="1"/>
  <c r="AF270" i="1"/>
  <c r="AB270" i="1"/>
  <c r="X270" i="1"/>
  <c r="AI270" i="1"/>
  <c r="AE270" i="1"/>
  <c r="AA270" i="1"/>
  <c r="AH270" i="1"/>
  <c r="AD270" i="1"/>
  <c r="Z270" i="1"/>
  <c r="AG270" i="1"/>
  <c r="AC270" i="1"/>
  <c r="Y270" i="1"/>
  <c r="AG211" i="1"/>
  <c r="AC211" i="1"/>
  <c r="Y211" i="1"/>
  <c r="AF211" i="1"/>
  <c r="AB211" i="1"/>
  <c r="X211" i="1"/>
  <c r="AI211" i="1"/>
  <c r="AE211" i="1"/>
  <c r="AA211" i="1"/>
  <c r="AH211" i="1"/>
  <c r="Z211" i="1"/>
  <c r="AD211" i="1"/>
  <c r="AI424" i="1"/>
  <c r="AE424" i="1"/>
  <c r="AA424" i="1"/>
  <c r="AH424" i="1"/>
  <c r="AD424" i="1"/>
  <c r="Z424" i="1"/>
  <c r="AF424" i="1"/>
  <c r="X424" i="1"/>
  <c r="AC424" i="1"/>
  <c r="AG424" i="1"/>
  <c r="AB424" i="1"/>
  <c r="Y424" i="1"/>
  <c r="AI415" i="1"/>
  <c r="AE415" i="1"/>
  <c r="AA415" i="1"/>
  <c r="AH415" i="1"/>
  <c r="AD415" i="1"/>
  <c r="Z415" i="1"/>
  <c r="AF415" i="1"/>
  <c r="X415" i="1"/>
  <c r="AC415" i="1"/>
  <c r="AG415" i="1"/>
  <c r="AB415" i="1"/>
  <c r="Y415" i="1"/>
  <c r="AI408" i="1"/>
  <c r="AE408" i="1"/>
  <c r="AA408" i="1"/>
  <c r="AH408" i="1"/>
  <c r="AD408" i="1"/>
  <c r="Z408" i="1"/>
  <c r="AF408" i="1"/>
  <c r="X408" i="1"/>
  <c r="AC408" i="1"/>
  <c r="AB408" i="1"/>
  <c r="AG408" i="1"/>
  <c r="Y408" i="1"/>
  <c r="AF405" i="1"/>
  <c r="AB405" i="1"/>
  <c r="X405" i="1"/>
  <c r="AI405" i="1"/>
  <c r="AE405" i="1"/>
  <c r="AA405" i="1"/>
  <c r="AG405" i="1"/>
  <c r="Y405" i="1"/>
  <c r="AD405" i="1"/>
  <c r="AC405" i="1"/>
  <c r="Z405" i="1"/>
  <c r="AH405" i="1"/>
  <c r="AH333" i="1"/>
  <c r="AD333" i="1"/>
  <c r="Z333" i="1"/>
  <c r="AI333" i="1"/>
  <c r="AC333" i="1"/>
  <c r="X333" i="1"/>
  <c r="AG333" i="1"/>
  <c r="AB333" i="1"/>
  <c r="AF333" i="1"/>
  <c r="AA333" i="1"/>
  <c r="AE333" i="1"/>
  <c r="Y333" i="1"/>
  <c r="V328" i="1"/>
  <c r="W328" i="1" s="1"/>
  <c r="AF389" i="1"/>
  <c r="AB389" i="1"/>
  <c r="X389" i="1"/>
  <c r="AI389" i="1"/>
  <c r="AE389" i="1"/>
  <c r="AA389" i="1"/>
  <c r="AH389" i="1"/>
  <c r="AD389" i="1"/>
  <c r="Z389" i="1"/>
  <c r="AC389" i="1"/>
  <c r="Y389" i="1"/>
  <c r="AG389" i="1"/>
  <c r="V363" i="1"/>
  <c r="M362" i="1"/>
  <c r="V362" i="1" s="1"/>
  <c r="W325" i="1"/>
  <c r="V325" i="1"/>
  <c r="AF316" i="1"/>
  <c r="AB316" i="1"/>
  <c r="X316" i="1"/>
  <c r="AI316" i="1"/>
  <c r="AE316" i="1"/>
  <c r="AA316" i="1"/>
  <c r="AH316" i="1"/>
  <c r="AD316" i="1"/>
  <c r="Z316" i="1"/>
  <c r="AG316" i="1"/>
  <c r="AC316" i="1"/>
  <c r="Y316" i="1"/>
  <c r="AG301" i="1"/>
  <c r="AC301" i="1"/>
  <c r="Y301" i="1"/>
  <c r="AF301" i="1"/>
  <c r="AB301" i="1"/>
  <c r="X301" i="1"/>
  <c r="AI301" i="1"/>
  <c r="AE301" i="1"/>
  <c r="AA301" i="1"/>
  <c r="AH301" i="1"/>
  <c r="AD301" i="1"/>
  <c r="Z301" i="1"/>
  <c r="AH400" i="1"/>
  <c r="AD400" i="1"/>
  <c r="Z400" i="1"/>
  <c r="AI400" i="1"/>
  <c r="AC400" i="1"/>
  <c r="X400" i="1"/>
  <c r="AG400" i="1"/>
  <c r="AB400" i="1"/>
  <c r="AF400" i="1"/>
  <c r="AA400" i="1"/>
  <c r="AE400" i="1"/>
  <c r="Y400" i="1"/>
  <c r="M320" i="1"/>
  <c r="AG291" i="1"/>
  <c r="AC291" i="1"/>
  <c r="Y291" i="1"/>
  <c r="AF291" i="1"/>
  <c r="AB291" i="1"/>
  <c r="X291" i="1"/>
  <c r="AI291" i="1"/>
  <c r="AE291" i="1"/>
  <c r="AA291" i="1"/>
  <c r="AH291" i="1"/>
  <c r="AD291" i="1"/>
  <c r="Z291" i="1"/>
  <c r="AG295" i="1"/>
  <c r="AC295" i="1"/>
  <c r="Y295" i="1"/>
  <c r="AF295" i="1"/>
  <c r="AB295" i="1"/>
  <c r="X295" i="1"/>
  <c r="AI295" i="1"/>
  <c r="AE295" i="1"/>
  <c r="AA295" i="1"/>
  <c r="AH295" i="1"/>
  <c r="AD295" i="1"/>
  <c r="Z295" i="1"/>
  <c r="AH298" i="1"/>
  <c r="AD298" i="1"/>
  <c r="AG298" i="1"/>
  <c r="AF298" i="1"/>
  <c r="AB298" i="1"/>
  <c r="AC298" i="1"/>
  <c r="X298" i="1"/>
  <c r="AA298" i="1"/>
  <c r="AI298" i="1"/>
  <c r="Z298" i="1"/>
  <c r="AE298" i="1"/>
  <c r="Y298" i="1"/>
  <c r="AF282" i="1"/>
  <c r="AB282" i="1"/>
  <c r="X282" i="1"/>
  <c r="AI282" i="1"/>
  <c r="AE282" i="1"/>
  <c r="AA282" i="1"/>
  <c r="AH282" i="1"/>
  <c r="AD282" i="1"/>
  <c r="Z282" i="1"/>
  <c r="AC282" i="1"/>
  <c r="Y282" i="1"/>
  <c r="AG282" i="1"/>
  <c r="AF266" i="1"/>
  <c r="AB266" i="1"/>
  <c r="X266" i="1"/>
  <c r="AI266" i="1"/>
  <c r="AE266" i="1"/>
  <c r="AA266" i="1"/>
  <c r="AH266" i="1"/>
  <c r="AD266" i="1"/>
  <c r="Z266" i="1"/>
  <c r="AC266" i="1"/>
  <c r="Y266" i="1"/>
  <c r="AG266" i="1"/>
  <c r="AF254" i="1"/>
  <c r="AB254" i="1"/>
  <c r="X254" i="1"/>
  <c r="AI254" i="1"/>
  <c r="AE254" i="1"/>
  <c r="AA254" i="1"/>
  <c r="AH254" i="1"/>
  <c r="AD254" i="1"/>
  <c r="Z254" i="1"/>
  <c r="AG254" i="1"/>
  <c r="AC254" i="1"/>
  <c r="Y254" i="1"/>
  <c r="AG223" i="1"/>
  <c r="AC223" i="1"/>
  <c r="Y223" i="1"/>
  <c r="AF223" i="1"/>
  <c r="AB223" i="1"/>
  <c r="X223" i="1"/>
  <c r="AI223" i="1"/>
  <c r="AE223" i="1"/>
  <c r="AA223" i="1"/>
  <c r="AH223" i="1"/>
  <c r="AD223" i="1"/>
  <c r="Z223" i="1"/>
  <c r="V191" i="1"/>
  <c r="M190" i="1"/>
  <c r="V190" i="1" s="1"/>
  <c r="AI347" i="1"/>
  <c r="AE347" i="1"/>
  <c r="AA347" i="1"/>
  <c r="AH347" i="1"/>
  <c r="AC347" i="1"/>
  <c r="X347" i="1"/>
  <c r="AG347" i="1"/>
  <c r="AB347" i="1"/>
  <c r="AF347" i="1"/>
  <c r="Z347" i="1"/>
  <c r="AD347" i="1"/>
  <c r="Y347" i="1"/>
  <c r="AH341" i="1"/>
  <c r="AD341" i="1"/>
  <c r="Z341" i="1"/>
  <c r="AI341" i="1"/>
  <c r="AC341" i="1"/>
  <c r="X341" i="1"/>
  <c r="AG341" i="1"/>
  <c r="AB341" i="1"/>
  <c r="AF341" i="1"/>
  <c r="AA341" i="1"/>
  <c r="AE341" i="1"/>
  <c r="Y341" i="1"/>
  <c r="AG275" i="1"/>
  <c r="AC275" i="1"/>
  <c r="Y275" i="1"/>
  <c r="AF275" i="1"/>
  <c r="AB275" i="1"/>
  <c r="X275" i="1"/>
  <c r="AI275" i="1"/>
  <c r="AE275" i="1"/>
  <c r="AA275" i="1"/>
  <c r="AH275" i="1"/>
  <c r="AD275" i="1"/>
  <c r="Z275" i="1"/>
  <c r="AG207" i="1"/>
  <c r="AC207" i="1"/>
  <c r="Y207" i="1"/>
  <c r="AF207" i="1"/>
  <c r="AB207" i="1"/>
  <c r="X207" i="1"/>
  <c r="AI207" i="1"/>
  <c r="AE207" i="1"/>
  <c r="AA207" i="1"/>
  <c r="AH207" i="1"/>
  <c r="AD207" i="1"/>
  <c r="Z207" i="1"/>
  <c r="AF176" i="1"/>
  <c r="AB176" i="1"/>
  <c r="X176" i="1"/>
  <c r="AI176" i="1"/>
  <c r="AE176" i="1"/>
  <c r="AA176" i="1"/>
  <c r="AC176" i="1"/>
  <c r="AH176" i="1"/>
  <c r="Z176" i="1"/>
  <c r="AD176" i="1"/>
  <c r="AG176" i="1"/>
  <c r="Y176" i="1"/>
  <c r="AF258" i="1"/>
  <c r="AB258" i="1"/>
  <c r="X258" i="1"/>
  <c r="AI258" i="1"/>
  <c r="AE258" i="1"/>
  <c r="AA258" i="1"/>
  <c r="AH258" i="1"/>
  <c r="AD258" i="1"/>
  <c r="Z258" i="1"/>
  <c r="Y258" i="1"/>
  <c r="AG258" i="1"/>
  <c r="AC258" i="1"/>
  <c r="AG227" i="1"/>
  <c r="AC227" i="1"/>
  <c r="Y227" i="1"/>
  <c r="AF227" i="1"/>
  <c r="AB227" i="1"/>
  <c r="X227" i="1"/>
  <c r="AI227" i="1"/>
  <c r="AE227" i="1"/>
  <c r="AA227" i="1"/>
  <c r="AH227" i="1"/>
  <c r="AD227" i="1"/>
  <c r="Z227" i="1"/>
  <c r="AF250" i="1"/>
  <c r="AB250" i="1"/>
  <c r="X250" i="1"/>
  <c r="AI250" i="1"/>
  <c r="AE250" i="1"/>
  <c r="AA250" i="1"/>
  <c r="AH250" i="1"/>
  <c r="AD250" i="1"/>
  <c r="Z250" i="1"/>
  <c r="AG250" i="1"/>
  <c r="AC250" i="1"/>
  <c r="Y250" i="1"/>
  <c r="AI172" i="1"/>
  <c r="AE172" i="1"/>
  <c r="AA172" i="1"/>
  <c r="AD172" i="1"/>
  <c r="Y172" i="1"/>
  <c r="AH172" i="1"/>
  <c r="AC172" i="1"/>
  <c r="X172" i="1"/>
  <c r="AG172" i="1"/>
  <c r="Z172" i="1"/>
  <c r="AF172" i="1"/>
  <c r="AB172" i="1"/>
  <c r="AI167" i="1"/>
  <c r="AE167" i="1"/>
  <c r="AA167" i="1"/>
  <c r="AH167" i="1"/>
  <c r="AD167" i="1"/>
  <c r="Z167" i="1"/>
  <c r="AF167" i="1"/>
  <c r="X167" i="1"/>
  <c r="AB167" i="1"/>
  <c r="Y167" i="1"/>
  <c r="AC167" i="1"/>
  <c r="AG167" i="1"/>
  <c r="V19" i="1"/>
  <c r="W19" i="1"/>
  <c r="AF234" i="1"/>
  <c r="AB234" i="1"/>
  <c r="X234" i="1"/>
  <c r="AI234" i="1"/>
  <c r="AE234" i="1"/>
  <c r="AA234" i="1"/>
  <c r="AH234" i="1"/>
  <c r="AD234" i="1"/>
  <c r="Z234" i="1"/>
  <c r="AG234" i="1"/>
  <c r="AC234" i="1"/>
  <c r="Y234" i="1"/>
  <c r="AI140" i="1"/>
  <c r="AE140" i="1"/>
  <c r="AA140" i="1"/>
  <c r="AH140" i="1"/>
  <c r="AD140" i="1"/>
  <c r="Z140" i="1"/>
  <c r="AG140" i="1"/>
  <c r="Y140" i="1"/>
  <c r="AC140" i="1"/>
  <c r="AF140" i="1"/>
  <c r="X140" i="1"/>
  <c r="AB140" i="1"/>
  <c r="AI98" i="1"/>
  <c r="AE98" i="1"/>
  <c r="AA98" i="1"/>
  <c r="AH98" i="1"/>
  <c r="AD98" i="1"/>
  <c r="Z98" i="1"/>
  <c r="AG98" i="1"/>
  <c r="Y98" i="1"/>
  <c r="AC98" i="1"/>
  <c r="AF98" i="1"/>
  <c r="X98" i="1"/>
  <c r="AB98" i="1"/>
  <c r="AF185" i="1"/>
  <c r="AB185" i="1"/>
  <c r="X185" i="1"/>
  <c r="AI185" i="1"/>
  <c r="AE185" i="1"/>
  <c r="AA185" i="1"/>
  <c r="AH185" i="1"/>
  <c r="AD185" i="1"/>
  <c r="Z185" i="1"/>
  <c r="AG185" i="1"/>
  <c r="AC185" i="1"/>
  <c r="Y185" i="1"/>
  <c r="V128" i="1"/>
  <c r="M126" i="1"/>
  <c r="V126" i="1" s="1"/>
  <c r="AI89" i="1"/>
  <c r="AE89" i="1"/>
  <c r="AA89" i="1"/>
  <c r="AH89" i="1"/>
  <c r="AD89" i="1"/>
  <c r="Z89" i="1"/>
  <c r="AB89" i="1"/>
  <c r="AF89" i="1"/>
  <c r="AG89" i="1"/>
  <c r="Y89" i="1"/>
  <c r="X89" i="1"/>
  <c r="AC89" i="1"/>
  <c r="AF34" i="1"/>
  <c r="AB34" i="1"/>
  <c r="X34" i="1"/>
  <c r="AH34" i="1"/>
  <c r="Z34" i="1"/>
  <c r="AI34" i="1"/>
  <c r="AE34" i="1"/>
  <c r="AA34" i="1"/>
  <c r="AD34" i="1"/>
  <c r="AG34" i="1"/>
  <c r="AC34" i="1"/>
  <c r="Y34" i="1"/>
  <c r="V12" i="1"/>
  <c r="W12" i="1" s="1"/>
  <c r="M11" i="1"/>
  <c r="M59" i="1"/>
  <c r="V59" i="1" s="1"/>
  <c r="V60" i="1"/>
  <c r="W60" i="1" s="1"/>
  <c r="AI33" i="1" l="1"/>
  <c r="AE33" i="1"/>
  <c r="AA33" i="1"/>
  <c r="AG33" i="1"/>
  <c r="Y33" i="1"/>
  <c r="AH33" i="1"/>
  <c r="AD33" i="1"/>
  <c r="Z33" i="1"/>
  <c r="AC33" i="1"/>
  <c r="AF33" i="1"/>
  <c r="AB33" i="1"/>
  <c r="X33" i="1"/>
  <c r="AI37" i="1"/>
  <c r="AE37" i="1"/>
  <c r="AA37" i="1"/>
  <c r="AG37" i="1"/>
  <c r="Y37" i="1"/>
  <c r="AH37" i="1"/>
  <c r="AD37" i="1"/>
  <c r="Z37" i="1"/>
  <c r="AC37" i="1"/>
  <c r="AB37" i="1"/>
  <c r="AF37" i="1"/>
  <c r="X37" i="1"/>
  <c r="AI12" i="1"/>
  <c r="AE12" i="1"/>
  <c r="AA12" i="1"/>
  <c r="AC12" i="1"/>
  <c r="AH12" i="1"/>
  <c r="AD12" i="1"/>
  <c r="Z12" i="1"/>
  <c r="AG12" i="1"/>
  <c r="Y12" i="1"/>
  <c r="AF12" i="1"/>
  <c r="AB12" i="1"/>
  <c r="X12" i="1"/>
  <c r="AH328" i="1"/>
  <c r="AD328" i="1"/>
  <c r="Z328" i="1"/>
  <c r="AG328" i="1"/>
  <c r="AC328" i="1"/>
  <c r="Y328" i="1"/>
  <c r="AF328" i="1"/>
  <c r="AB328" i="1"/>
  <c r="X328" i="1"/>
  <c r="AI328" i="1"/>
  <c r="AE328" i="1"/>
  <c r="AA328" i="1"/>
  <c r="AI16" i="1"/>
  <c r="AE16" i="1"/>
  <c r="AA16" i="1"/>
  <c r="Y16" i="1"/>
  <c r="AH16" i="1"/>
  <c r="AD16" i="1"/>
  <c r="Z16" i="1"/>
  <c r="AG16" i="1"/>
  <c r="AC16" i="1"/>
  <c r="AF16" i="1"/>
  <c r="X16" i="1"/>
  <c r="AB16" i="1"/>
  <c r="AI60" i="1"/>
  <c r="AE60" i="1"/>
  <c r="AA60" i="1"/>
  <c r="AG60" i="1"/>
  <c r="AC60" i="1"/>
  <c r="Y60" i="1"/>
  <c r="AH60" i="1"/>
  <c r="AD60" i="1"/>
  <c r="Z60" i="1"/>
  <c r="AF60" i="1"/>
  <c r="AB60" i="1"/>
  <c r="X60" i="1"/>
  <c r="V11" i="1"/>
  <c r="W11" i="1" s="1"/>
  <c r="M10" i="1"/>
  <c r="AI29" i="1"/>
  <c r="AE29" i="1"/>
  <c r="AA29" i="1"/>
  <c r="AG29" i="1"/>
  <c r="Y29" i="1"/>
  <c r="AH29" i="1"/>
  <c r="AD29" i="1"/>
  <c r="Z29" i="1"/>
  <c r="AC29" i="1"/>
  <c r="AB29" i="1"/>
  <c r="X29" i="1"/>
  <c r="AF29" i="1"/>
  <c r="AG177" i="1"/>
  <c r="AC177" i="1"/>
  <c r="Y177" i="1"/>
  <c r="AF177" i="1"/>
  <c r="AB177" i="1"/>
  <c r="X177" i="1"/>
  <c r="AD177" i="1"/>
  <c r="AI177" i="1"/>
  <c r="AA177" i="1"/>
  <c r="AE177" i="1"/>
  <c r="Z177" i="1"/>
  <c r="AH177" i="1"/>
  <c r="V28" i="1"/>
  <c r="W28" i="1" s="1"/>
  <c r="AH200" i="1"/>
  <c r="AD200" i="1"/>
  <c r="Z200" i="1"/>
  <c r="AG200" i="1"/>
  <c r="AC200" i="1"/>
  <c r="Y200" i="1"/>
  <c r="AF200" i="1"/>
  <c r="AB200" i="1"/>
  <c r="X200" i="1"/>
  <c r="AI200" i="1"/>
  <c r="AE200" i="1"/>
  <c r="AA200" i="1"/>
  <c r="AH19" i="1"/>
  <c r="AD19" i="1"/>
  <c r="Z19" i="1"/>
  <c r="AG19" i="1"/>
  <c r="AC19" i="1"/>
  <c r="Y19" i="1"/>
  <c r="AF19" i="1"/>
  <c r="AB19" i="1"/>
  <c r="X19" i="1"/>
  <c r="AI19" i="1"/>
  <c r="AE19" i="1"/>
  <c r="AA19" i="1"/>
  <c r="M319" i="1"/>
  <c r="V319" i="1" s="1"/>
  <c r="V320" i="1"/>
  <c r="AI325" i="1"/>
  <c r="AE325" i="1"/>
  <c r="AA325" i="1"/>
  <c r="AH325" i="1"/>
  <c r="AD325" i="1"/>
  <c r="Z325" i="1"/>
  <c r="AG325" i="1"/>
  <c r="AC325" i="1"/>
  <c r="Y325" i="1"/>
  <c r="AF325" i="1"/>
  <c r="AB325" i="1"/>
  <c r="X325" i="1"/>
  <c r="V15" i="1"/>
  <c r="W15" i="1" s="1"/>
  <c r="AH28" i="1" l="1"/>
  <c r="AD28" i="1"/>
  <c r="Z28" i="1"/>
  <c r="AF28" i="1"/>
  <c r="AB28" i="1"/>
  <c r="AG28" i="1"/>
  <c r="AC28" i="1"/>
  <c r="Y28" i="1"/>
  <c r="X28" i="1"/>
  <c r="AA28" i="1"/>
  <c r="AE28" i="1"/>
  <c r="AI28" i="1"/>
  <c r="AH15" i="1"/>
  <c r="AD15" i="1"/>
  <c r="Z15" i="1"/>
  <c r="X15" i="1"/>
  <c r="AG15" i="1"/>
  <c r="AC15" i="1"/>
  <c r="Y15" i="1"/>
  <c r="AF15" i="1"/>
  <c r="AB15" i="1"/>
  <c r="AI15" i="1"/>
  <c r="AE15" i="1"/>
  <c r="AA15" i="1"/>
  <c r="AH11" i="1"/>
  <c r="AH10" i="1" s="1"/>
  <c r="AH451" i="1" s="1"/>
  <c r="AD11" i="1"/>
  <c r="AD10" i="1" s="1"/>
  <c r="AD451" i="1" s="1"/>
  <c r="Z11" i="1"/>
  <c r="Z10" i="1" s="1"/>
  <c r="Z451" i="1" s="1"/>
  <c r="AB11" i="1"/>
  <c r="AB10" i="1" s="1"/>
  <c r="AB451" i="1" s="1"/>
  <c r="AG11" i="1"/>
  <c r="AG10" i="1" s="1"/>
  <c r="AG451" i="1" s="1"/>
  <c r="AC11" i="1"/>
  <c r="AC10" i="1" s="1"/>
  <c r="AC451" i="1" s="1"/>
  <c r="Y11" i="1"/>
  <c r="AF11" i="1"/>
  <c r="AF10" i="1" s="1"/>
  <c r="AF451" i="1" s="1"/>
  <c r="X11" i="1"/>
  <c r="W10" i="1"/>
  <c r="AI11" i="1"/>
  <c r="AE11" i="1"/>
  <c r="AE10" i="1" s="1"/>
  <c r="AE451" i="1" s="1"/>
  <c r="AA11" i="1"/>
  <c r="AI10" i="1" l="1"/>
  <c r="AI451" i="1" s="1"/>
  <c r="Y10" i="1"/>
  <c r="Y451" i="1" s="1"/>
  <c r="W455" i="1"/>
  <c r="W451" i="1"/>
  <c r="AA10" i="1"/>
  <c r="AA451" i="1" s="1"/>
  <c r="X10" i="1"/>
  <c r="X451" i="1" s="1"/>
  <c r="AE455" i="1" l="1"/>
  <c r="AA455" i="1"/>
  <c r="AG455" i="1"/>
  <c r="AB455" i="1"/>
  <c r="AF455" i="1"/>
  <c r="Z455" i="1"/>
  <c r="Y455" i="1"/>
  <c r="AH455" i="1"/>
  <c r="X455" i="1"/>
  <c r="W465" i="1"/>
  <c r="AD455" i="1"/>
  <c r="AC455" i="1"/>
  <c r="AH465" i="1" l="1"/>
  <c r="AF465" i="1"/>
  <c r="AB465" i="1"/>
  <c r="X465" i="1"/>
  <c r="AE465" i="1"/>
  <c r="AG465" i="1"/>
  <c r="Z465" i="1"/>
  <c r="AD465" i="1"/>
  <c r="Y465" i="1"/>
  <c r="AC465" i="1"/>
  <c r="AA465" i="1"/>
</calcChain>
</file>

<file path=xl/sharedStrings.xml><?xml version="1.0" encoding="utf-8"?>
<sst xmlns="http://schemas.openxmlformats.org/spreadsheetml/2006/main" count="2257" uniqueCount="1049">
  <si>
    <t xml:space="preserve">             H. CONGRESO DEL ESTADO DE MICHOACAN</t>
  </si>
  <si>
    <t xml:space="preserve">      AUDITORIA SUPERIOR DEL ESTADO DE MICHOCAN</t>
  </si>
  <si>
    <t>PRESUPUESTO DE INGRESOS</t>
  </si>
  <si>
    <t>NOMBRE DEL MUNICIPIO:  MUNICIPIO DE LA PIEDAD, MICH.</t>
  </si>
  <si>
    <t>EJERCICIO PRESUPUESTAL: 2019</t>
  </si>
  <si>
    <t>No. MUNICIPIO 094</t>
  </si>
  <si>
    <t>CÓDIGO</t>
  </si>
  <si>
    <t>RUBRO/TIPO/CLASE/CONCEPTO</t>
  </si>
  <si>
    <t xml:space="preserve">ANUAL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</si>
  <si>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</si>
  <si>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</si>
  <si>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</si>
  <si>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</si>
  <si>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</si>
  <si>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</si>
  <si>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</si>
  <si>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</si>
  <si>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</si>
  <si>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</si>
  <si>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</si>
  <si>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</si>
  <si>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EXISTENCIA PERIODO ANTERIOR</t>
  </si>
  <si>
    <t>1</t>
  </si>
  <si>
    <t>10</t>
  </si>
  <si>
    <t>100</t>
  </si>
  <si>
    <t>10000</t>
  </si>
  <si>
    <t>IMPUESTOS</t>
  </si>
  <si>
    <t>11</t>
  </si>
  <si>
    <t>110</t>
  </si>
  <si>
    <t>11000</t>
  </si>
  <si>
    <t>Impuestos sobre los ingresos</t>
  </si>
  <si>
    <t>112</t>
  </si>
  <si>
    <t>11200</t>
  </si>
  <si>
    <t xml:space="preserve">Impuestos sobre espectáculos públicos </t>
  </si>
  <si>
    <t>11201</t>
  </si>
  <si>
    <t>Circos</t>
  </si>
  <si>
    <t>11202</t>
  </si>
  <si>
    <t>Salón de Fiestas</t>
  </si>
  <si>
    <t>12</t>
  </si>
  <si>
    <t>120</t>
  </si>
  <si>
    <t>12000</t>
  </si>
  <si>
    <t>Impuestos sobre el patrimonio</t>
  </si>
  <si>
    <t>121</t>
  </si>
  <si>
    <t>12100</t>
  </si>
  <si>
    <t>Impuesto predial</t>
  </si>
  <si>
    <t>12101</t>
  </si>
  <si>
    <t>Urbano</t>
  </si>
  <si>
    <t>12102</t>
  </si>
  <si>
    <t>Rústico</t>
  </si>
  <si>
    <t>122</t>
  </si>
  <si>
    <t>12200</t>
  </si>
  <si>
    <t>impuesto sobre lotes baldios, sin bardear o falta de banquetas</t>
  </si>
  <si>
    <t>12201</t>
  </si>
  <si>
    <t xml:space="preserve">Impueto sobre lote baldios sin bardear o falta de </t>
  </si>
  <si>
    <t>13</t>
  </si>
  <si>
    <t>130</t>
  </si>
  <si>
    <t>13000</t>
  </si>
  <si>
    <t>Impuestos sobre la produccion, el consumo y las transacciones</t>
  </si>
  <si>
    <t>133</t>
  </si>
  <si>
    <t>13300</t>
  </si>
  <si>
    <t>Impuesto sobre adquisición de inmuebles</t>
  </si>
  <si>
    <t>13301</t>
  </si>
  <si>
    <t>Impuesto sobre Adquisición de Bienes Inmuebles Urb</t>
  </si>
  <si>
    <t>13302</t>
  </si>
  <si>
    <t>Impuesto Sobre Adquisición de Bienes Inmuebles Rús</t>
  </si>
  <si>
    <t>14</t>
  </si>
  <si>
    <t>140</t>
  </si>
  <si>
    <t>14000</t>
  </si>
  <si>
    <t>Impuestos al comercio exterior</t>
  </si>
  <si>
    <t>15</t>
  </si>
  <si>
    <t>150</t>
  </si>
  <si>
    <t>15000</t>
  </si>
  <si>
    <t>Impuestos sobre nominas y asimilables</t>
  </si>
  <si>
    <t>16</t>
  </si>
  <si>
    <t>160</t>
  </si>
  <si>
    <t>16000</t>
  </si>
  <si>
    <t>Impuestos ecológicos</t>
  </si>
  <si>
    <t>17</t>
  </si>
  <si>
    <t>170</t>
  </si>
  <si>
    <t>17000</t>
  </si>
  <si>
    <t>Accesorios de Impuestos</t>
  </si>
  <si>
    <t>172</t>
  </si>
  <si>
    <t>17200</t>
  </si>
  <si>
    <t>Recargos de impuestos municipales</t>
  </si>
  <si>
    <t>17201</t>
  </si>
  <si>
    <t>Recargos sobre Impuestos Patrimonio</t>
  </si>
  <si>
    <t>174</t>
  </si>
  <si>
    <t>17400</t>
  </si>
  <si>
    <t>Multas de Impuestos Municipales</t>
  </si>
  <si>
    <t>17401</t>
  </si>
  <si>
    <t>Multas sobre Impuestos Patrimonio</t>
  </si>
  <si>
    <t>176</t>
  </si>
  <si>
    <t>17600</t>
  </si>
  <si>
    <t>Honorarios y Gastos de Ejecucion de Impuestos Municipales</t>
  </si>
  <si>
    <t>17601</t>
  </si>
  <si>
    <t>Honorarios y Gastos de Ejecución sobre Impuestos d</t>
  </si>
  <si>
    <t>178</t>
  </si>
  <si>
    <t>17800</t>
  </si>
  <si>
    <t>Actualizaciones Sobre Impuestos Municipales</t>
  </si>
  <si>
    <t>17801</t>
  </si>
  <si>
    <t>Actualizaciones Sobre Impuestos Patrimonio</t>
  </si>
  <si>
    <t>18</t>
  </si>
  <si>
    <t>180</t>
  </si>
  <si>
    <t>18000</t>
  </si>
  <si>
    <t>Otros impuestos</t>
  </si>
  <si>
    <t>182</t>
  </si>
  <si>
    <t>18200</t>
  </si>
  <si>
    <t>Transmision Patrimonial</t>
  </si>
  <si>
    <t>18201</t>
  </si>
  <si>
    <t>19</t>
  </si>
  <si>
    <t>190</t>
  </si>
  <si>
    <t>19000</t>
  </si>
  <si>
    <t>Impuestos no comprendidos en las fracciones de la Ley de Ingresos causadas en ejercicios fiscales anteriores pendientes de liquidación o pago</t>
  </si>
  <si>
    <t>192</t>
  </si>
  <si>
    <t>19200</t>
  </si>
  <si>
    <t>Impuesto Adicional para Fomento Educativo (PREDIAL)</t>
  </si>
  <si>
    <t>19202</t>
  </si>
  <si>
    <t>Impuesto Adicional Fomentar Educativo (Predial)</t>
  </si>
  <si>
    <t>2</t>
  </si>
  <si>
    <t>20</t>
  </si>
  <si>
    <t>200</t>
  </si>
  <si>
    <t>20000</t>
  </si>
  <si>
    <t>CUOTAS Y APORTACIONES DE SEGURIDAD SOCIAL</t>
  </si>
  <si>
    <t>21</t>
  </si>
  <si>
    <t>210</t>
  </si>
  <si>
    <t>21000</t>
  </si>
  <si>
    <t>Aportaciones para fondos de vivienda</t>
  </si>
  <si>
    <t>22</t>
  </si>
  <si>
    <t>220</t>
  </si>
  <si>
    <t>22000</t>
  </si>
  <si>
    <t>Cuotas para el Seguro Social</t>
  </si>
  <si>
    <t>23</t>
  </si>
  <si>
    <t>230</t>
  </si>
  <si>
    <t>23000</t>
  </si>
  <si>
    <t>Cuotas de ahorro para el retiro</t>
  </si>
  <si>
    <t>24</t>
  </si>
  <si>
    <t>240</t>
  </si>
  <si>
    <t>24000</t>
  </si>
  <si>
    <t>Otras cuotas y aportaciones para la seguridad social</t>
  </si>
  <si>
    <t>25</t>
  </si>
  <si>
    <t>250</t>
  </si>
  <si>
    <t>25000</t>
  </si>
  <si>
    <t>Accesorios</t>
  </si>
  <si>
    <t>3</t>
  </si>
  <si>
    <t>30</t>
  </si>
  <si>
    <t>300</t>
  </si>
  <si>
    <t>30000</t>
  </si>
  <si>
    <t>CONTRIBUCIONES DE MEJORA</t>
  </si>
  <si>
    <t>31</t>
  </si>
  <si>
    <t>310</t>
  </si>
  <si>
    <t>31000</t>
  </si>
  <si>
    <t>Contribuciones de mejoras por obras públicas</t>
  </si>
  <si>
    <t>311</t>
  </si>
  <si>
    <t>31100</t>
  </si>
  <si>
    <t xml:space="preserve"> De aumento de valor y mejoria especifica de la propiedad</t>
  </si>
  <si>
    <t>31101</t>
  </si>
  <si>
    <t>De aumento de valor y mejoria especifica de la pro</t>
  </si>
  <si>
    <t>312</t>
  </si>
  <si>
    <t>31200</t>
  </si>
  <si>
    <t>De la aportacion para mejoras</t>
  </si>
  <si>
    <t>31201</t>
  </si>
  <si>
    <t>Mejoras por Obras Directas del Municipio</t>
  </si>
  <si>
    <t>31202</t>
  </si>
  <si>
    <t>Programa Autoconstruccion Mejoramiento Vivienda</t>
  </si>
  <si>
    <t>31203</t>
  </si>
  <si>
    <t>Contribucion Especial de Mejoras</t>
  </si>
  <si>
    <t>31204</t>
  </si>
  <si>
    <t>Aport. Basurero Municipal por Convenios y Contrato</t>
  </si>
  <si>
    <t>39</t>
  </si>
  <si>
    <t>390</t>
  </si>
  <si>
    <t>39000</t>
  </si>
  <si>
    <t>Contribuciones de mejoras no comprendidas en las fraccines de la Ley Ingresos cusadas en ejercicios fiscales anteriores pendientes de liquidación o de pago</t>
  </si>
  <si>
    <t>4</t>
  </si>
  <si>
    <t>40</t>
  </si>
  <si>
    <t>400</t>
  </si>
  <si>
    <t>40000</t>
  </si>
  <si>
    <t>DERECHOS</t>
  </si>
  <si>
    <t>41</t>
  </si>
  <si>
    <t>410</t>
  </si>
  <si>
    <t>41000</t>
  </si>
  <si>
    <t>Derechos por el uso, goce aprovechamiento o explotación de bienes de dominio público</t>
  </si>
  <si>
    <t>411</t>
  </si>
  <si>
    <t>41100</t>
  </si>
  <si>
    <t>Por la ocupación de la vía pública y servicios de mercado</t>
  </si>
  <si>
    <t>41101</t>
  </si>
  <si>
    <t>Ambulantes</t>
  </si>
  <si>
    <t>41102</t>
  </si>
  <si>
    <t>Dias Festivos</t>
  </si>
  <si>
    <t>41103</t>
  </si>
  <si>
    <t>Mercado de Abastos Via Publica</t>
  </si>
  <si>
    <t>41104</t>
  </si>
  <si>
    <t>Mercado Eduardo Villaseñor Via Publica</t>
  </si>
  <si>
    <t>41105</t>
  </si>
  <si>
    <t>Mercado Francisco J. Mujica Via Publica</t>
  </si>
  <si>
    <t>41106</t>
  </si>
  <si>
    <t>Mercado Gildardo Magaña Via Publica</t>
  </si>
  <si>
    <t>41107</t>
  </si>
  <si>
    <t>Tianguis Calle Enrique Ramirez</t>
  </si>
  <si>
    <t>41108</t>
  </si>
  <si>
    <t>Tianguis Calle Vicente Silva</t>
  </si>
  <si>
    <t>41109</t>
  </si>
  <si>
    <t>Zona 1</t>
  </si>
  <si>
    <t>41110</t>
  </si>
  <si>
    <t>Zona 2</t>
  </si>
  <si>
    <t>41111</t>
  </si>
  <si>
    <t>Zona 3</t>
  </si>
  <si>
    <t>41112</t>
  </si>
  <si>
    <t>Zona 4</t>
  </si>
  <si>
    <t>412</t>
  </si>
  <si>
    <t>41201</t>
  </si>
  <si>
    <t>Baños Centro</t>
  </si>
  <si>
    <t>41202</t>
  </si>
  <si>
    <t>Baños la Purisima</t>
  </si>
  <si>
    <t>41203</t>
  </si>
  <si>
    <t>Baños Mercado de Abastos</t>
  </si>
  <si>
    <t>41204</t>
  </si>
  <si>
    <t>Baños Mercado Eduardo Villaseñor</t>
  </si>
  <si>
    <t>41205</t>
  </si>
  <si>
    <t>Baños Mercado Gildardo Magaña</t>
  </si>
  <si>
    <t>41206</t>
  </si>
  <si>
    <t>Baños Mercado J. Mujica</t>
  </si>
  <si>
    <t>41207</t>
  </si>
  <si>
    <t>Baños Parque Morelos</t>
  </si>
  <si>
    <t>41208</t>
  </si>
  <si>
    <t>Baños Unidad J. Jesus Romero Flores</t>
  </si>
  <si>
    <t>41209</t>
  </si>
  <si>
    <t>Baños Zoologico</t>
  </si>
  <si>
    <t>41210</t>
  </si>
  <si>
    <t>Unidad Cd. de Sol</t>
  </si>
  <si>
    <t>41211</t>
  </si>
  <si>
    <t>Unidad J. Jesus Romero Flores</t>
  </si>
  <si>
    <t>41212</t>
  </si>
  <si>
    <t>Unidad Lic. Humberto Romero Perez</t>
  </si>
  <si>
    <t>41213</t>
  </si>
  <si>
    <t>Zoologico Cd. del Sol</t>
  </si>
  <si>
    <t>41214</t>
  </si>
  <si>
    <t>Cierre de Calles (TRANSITO)</t>
  </si>
  <si>
    <t>41215</t>
  </si>
  <si>
    <t>Unidad deportiva Bicentenario</t>
  </si>
  <si>
    <t>41216</t>
  </si>
  <si>
    <t>Baños panteon municipal</t>
  </si>
  <si>
    <t>42</t>
  </si>
  <si>
    <t>420</t>
  </si>
  <si>
    <t>42000</t>
  </si>
  <si>
    <t>Derechos a los hidrocarburos</t>
  </si>
  <si>
    <t>422</t>
  </si>
  <si>
    <t>42217</t>
  </si>
  <si>
    <t>Baños Unidad Lic. Humberto Romero Perez</t>
  </si>
  <si>
    <t>42218</t>
  </si>
  <si>
    <t>Tianguis Recurrentes</t>
  </si>
  <si>
    <t>43</t>
  </si>
  <si>
    <t>430</t>
  </si>
  <si>
    <t>43000</t>
  </si>
  <si>
    <t>Derechos por prestación servicios</t>
  </si>
  <si>
    <t>431</t>
  </si>
  <si>
    <t>43100</t>
  </si>
  <si>
    <t>derechos por la prestacion de servicios estatales</t>
  </si>
  <si>
    <t>432</t>
  </si>
  <si>
    <t>43200</t>
  </si>
  <si>
    <t>derechos por la prestacion de servicios municipales</t>
  </si>
  <si>
    <t>43201</t>
  </si>
  <si>
    <t>Uso de Corrales Ganado Porcino, Ovino y Caprino</t>
  </si>
  <si>
    <t>43202</t>
  </si>
  <si>
    <t>Por Servicio de Alumbrado Publico</t>
  </si>
  <si>
    <t>43203</t>
  </si>
  <si>
    <t>Vigilancia Elementos  (TRANSITO )</t>
  </si>
  <si>
    <t>43204</t>
  </si>
  <si>
    <t>Cuotas de Recuperacion Dif y Banco de Alimentos</t>
  </si>
  <si>
    <t>43205</t>
  </si>
  <si>
    <t>Por Servicio de Reposicion de Lamparas</t>
  </si>
  <si>
    <t>Por Servicios de Reposicion de Lamparas</t>
  </si>
  <si>
    <t>43206</t>
  </si>
  <si>
    <t>Vigilancia Elementos (SEGURIDAD)</t>
  </si>
  <si>
    <t>43207</t>
  </si>
  <si>
    <t>Barandales Lápidas Placas y Monumentos</t>
  </si>
  <si>
    <t>43208</t>
  </si>
  <si>
    <t>Exhumaciones</t>
  </si>
  <si>
    <t>43209</t>
  </si>
  <si>
    <t>Inhumacion</t>
  </si>
  <si>
    <t>43210</t>
  </si>
  <si>
    <t>Perpetuidad  (FOSAS)</t>
  </si>
  <si>
    <t>43211</t>
  </si>
  <si>
    <t>Refrendo</t>
  </si>
  <si>
    <t>43212</t>
  </si>
  <si>
    <t>Traslados</t>
  </si>
  <si>
    <t>43213</t>
  </si>
  <si>
    <t>Ganado porcino</t>
  </si>
  <si>
    <t>43214</t>
  </si>
  <si>
    <t>Ganado Vacuno</t>
  </si>
  <si>
    <t>43215</t>
  </si>
  <si>
    <t>Servicios de Refrigeracion y Otros</t>
  </si>
  <si>
    <t>43216</t>
  </si>
  <si>
    <t>Analisis riesgo de Vulnerabilidad</t>
  </si>
  <si>
    <t>43217</t>
  </si>
  <si>
    <t>Cursos a instituciones publicas y educativas</t>
  </si>
  <si>
    <t>43218</t>
  </si>
  <si>
    <t>Por Servicios de Carabana</t>
  </si>
  <si>
    <t>43219</t>
  </si>
  <si>
    <t>Dictamen y Reporte Tecnico</t>
  </si>
  <si>
    <t>43220</t>
  </si>
  <si>
    <t xml:space="preserve">Visto Bueno y autorizacion de programa interno </t>
  </si>
  <si>
    <t>43221</t>
  </si>
  <si>
    <t>Cobro de corralon municipal por guarda vehiculos d</t>
  </si>
  <si>
    <t>43222</t>
  </si>
  <si>
    <t>Por servicio de Carabana</t>
  </si>
  <si>
    <t>43223</t>
  </si>
  <si>
    <t>Servicios de Grua Transito</t>
  </si>
  <si>
    <t>43224</t>
  </si>
  <si>
    <t>Perpetuidad (GAVETAS)</t>
  </si>
  <si>
    <t>43225</t>
  </si>
  <si>
    <t xml:space="preserve">Visto bueno por parte de proteccion civil </t>
  </si>
  <si>
    <t>43226</t>
  </si>
  <si>
    <t>Cuotas de Recuperacion Instituto Mun. de la Mujer</t>
  </si>
  <si>
    <t>43227</t>
  </si>
  <si>
    <t xml:space="preserve">Escrituración Fracc. M. J. Clouthier </t>
  </si>
  <si>
    <t>43228</t>
  </si>
  <si>
    <t>Curso de activación fisica</t>
  </si>
  <si>
    <t>433</t>
  </si>
  <si>
    <t>43300</t>
  </si>
  <si>
    <t>derechos por la prestacion de servicios estatales o municipales</t>
  </si>
  <si>
    <t>44</t>
  </si>
  <si>
    <t>440</t>
  </si>
  <si>
    <t>44000</t>
  </si>
  <si>
    <t>Otros Derechos</t>
  </si>
  <si>
    <t>441</t>
  </si>
  <si>
    <t>44100</t>
  </si>
  <si>
    <t>Otors derechos estatales</t>
  </si>
  <si>
    <t>442</t>
  </si>
  <si>
    <t>44200</t>
  </si>
  <si>
    <t>Otros derechos municipales</t>
  </si>
  <si>
    <t>44201</t>
  </si>
  <si>
    <t>Adosado o pintado permanente</t>
  </si>
  <si>
    <t>44202</t>
  </si>
  <si>
    <t>Abarrotes con Venta de Cerveza en Envace Cerrado</t>
  </si>
  <si>
    <t>44203</t>
  </si>
  <si>
    <t>Abarrotes, cerveza, Vinos y licores en ebace cerra</t>
  </si>
  <si>
    <t>44204</t>
  </si>
  <si>
    <t>Billar con Venta de Cerveza</t>
  </si>
  <si>
    <t>44205</t>
  </si>
  <si>
    <t>Cantina</t>
  </si>
  <si>
    <t>44206</t>
  </si>
  <si>
    <t>Centro Botanero</t>
  </si>
  <si>
    <t>44207</t>
  </si>
  <si>
    <t>Centro Nocturno Cabaret</t>
  </si>
  <si>
    <t>44208</t>
  </si>
  <si>
    <t>Cerveceria</t>
  </si>
  <si>
    <t>44209</t>
  </si>
  <si>
    <t>Deposito Cerveza en Envace Cerrado</t>
  </si>
  <si>
    <t>44210</t>
  </si>
  <si>
    <t>Discoteque</t>
  </si>
  <si>
    <t>44211</t>
  </si>
  <si>
    <t>Licencias de Fondas, Cafeterias y Similares</t>
  </si>
  <si>
    <t>44212</t>
  </si>
  <si>
    <t>Loncheria Con Venta de Cerveza</t>
  </si>
  <si>
    <t>44213</t>
  </si>
  <si>
    <t>Restaurant Bar</t>
  </si>
  <si>
    <t>44214</t>
  </si>
  <si>
    <t>Anuncios en carro de sonido, inflables y promocion</t>
  </si>
  <si>
    <t>44215</t>
  </si>
  <si>
    <t>Licencias y revalidaciones de anuncios espectacula</t>
  </si>
  <si>
    <t>44216</t>
  </si>
  <si>
    <t>Mantas y Lonas</t>
  </si>
  <si>
    <t>44217</t>
  </si>
  <si>
    <t>Lic. de construccion y urbanizacion de fincas habi</t>
  </si>
  <si>
    <t>44218</t>
  </si>
  <si>
    <t>Licencias de Urbanizacion</t>
  </si>
  <si>
    <t>44219</t>
  </si>
  <si>
    <t>CARTA MIGRATORIA</t>
  </si>
  <si>
    <t>44220</t>
  </si>
  <si>
    <t>Cartas de Deslinde de Propiedad</t>
  </si>
  <si>
    <t>44221</t>
  </si>
  <si>
    <t>Cartas de identificacion (secretaria del ayuntamie</t>
  </si>
  <si>
    <t>44222</t>
  </si>
  <si>
    <t>Cartas de Policia (SECRETARIA DEL AYUNTAMIENTO)</t>
  </si>
  <si>
    <t>44223</t>
  </si>
  <si>
    <t>Certificaciones y Titulos de Perpetuidad</t>
  </si>
  <si>
    <t>44224</t>
  </si>
  <si>
    <t>Constancia de Terminacion de Obras</t>
  </si>
  <si>
    <t>44225</t>
  </si>
  <si>
    <t>Constancias y Certificaciones (URBANISMO)</t>
  </si>
  <si>
    <t>44226</t>
  </si>
  <si>
    <t>Derechos de Pasaporte Relaciones Exteriores</t>
  </si>
  <si>
    <t>44227</t>
  </si>
  <si>
    <t>Designacion de Numero Oficial</t>
  </si>
  <si>
    <t>44228</t>
  </si>
  <si>
    <t>Servicio de Copias y Digitalizacion (PREDIAL)</t>
  </si>
  <si>
    <t>44229</t>
  </si>
  <si>
    <t>Servicio de copias y digitalizacion (relaciones ex</t>
  </si>
  <si>
    <t>44230</t>
  </si>
  <si>
    <t>Servicio de Fotografia</t>
  </si>
  <si>
    <t>44231</t>
  </si>
  <si>
    <t>Servicios de Copias y digitalizacion (URBANISMO)</t>
  </si>
  <si>
    <t>44232</t>
  </si>
  <si>
    <t>Alineamiento de Uso no Habitacional</t>
  </si>
  <si>
    <t>44233</t>
  </si>
  <si>
    <t>Autorizacion de Regimen en Condominios</t>
  </si>
  <si>
    <t>44234</t>
  </si>
  <si>
    <t>Autorizacion Subdivisiones y funciones conjuntos h</t>
  </si>
  <si>
    <t>44235</t>
  </si>
  <si>
    <t>Constancia de Factibilidad de Uso de Suelo</t>
  </si>
  <si>
    <t>44236</t>
  </si>
  <si>
    <t>Correccion de Documentos</t>
  </si>
  <si>
    <t>44237</t>
  </si>
  <si>
    <t>Donaciones de acuerdo al codigo de desarrollo urba</t>
  </si>
  <si>
    <t>44238</t>
  </si>
  <si>
    <t>Inspeccion Tramites de Subdivisiones y Fusiones</t>
  </si>
  <si>
    <t>44239</t>
  </si>
  <si>
    <t>Relotificacion de Desarrollos Habitacionales</t>
  </si>
  <si>
    <t>44240</t>
  </si>
  <si>
    <t>Centro de Juegos</t>
  </si>
  <si>
    <t>44241</t>
  </si>
  <si>
    <t>certificado de espectaculos publicos</t>
  </si>
  <si>
    <t>44242</t>
  </si>
  <si>
    <t>Venta de formas valoradas</t>
  </si>
  <si>
    <t>44243</t>
  </si>
  <si>
    <t>Eventos especiales</t>
  </si>
  <si>
    <t>44244</t>
  </si>
  <si>
    <t xml:space="preserve">Registro de local Comercial </t>
  </si>
  <si>
    <t>44245</t>
  </si>
  <si>
    <t>Copia Certificada o Simple</t>
  </si>
  <si>
    <t>44246</t>
  </si>
  <si>
    <t xml:space="preserve">Factibilidad de uso de suelo </t>
  </si>
  <si>
    <t>44247</t>
  </si>
  <si>
    <t xml:space="preserve">Vinateria y mini super con venta de cerveza </t>
  </si>
  <si>
    <t>443</t>
  </si>
  <si>
    <t>44300</t>
  </si>
  <si>
    <t>otros derechos estatales y municipales</t>
  </si>
  <si>
    <t>45</t>
  </si>
  <si>
    <t>450</t>
  </si>
  <si>
    <t>45000</t>
  </si>
  <si>
    <t>Accesorios de Derechos</t>
  </si>
  <si>
    <t>451</t>
  </si>
  <si>
    <t>45100</t>
  </si>
  <si>
    <t>Recargos de derechos estatales</t>
  </si>
  <si>
    <t>452</t>
  </si>
  <si>
    <t>45200</t>
  </si>
  <si>
    <t>Recargos de derechos municipales</t>
  </si>
  <si>
    <t>45201</t>
  </si>
  <si>
    <t>Recargos (Tesoreria)</t>
  </si>
  <si>
    <t>453</t>
  </si>
  <si>
    <t>45300</t>
  </si>
  <si>
    <t>Multas de derechos estatales</t>
  </si>
  <si>
    <t>454</t>
  </si>
  <si>
    <t>45400</t>
  </si>
  <si>
    <t>Multas de derechos municipales</t>
  </si>
  <si>
    <t>45401</t>
  </si>
  <si>
    <t>Multas de derechos (tesoreria)</t>
  </si>
  <si>
    <t>455</t>
  </si>
  <si>
    <t>45500</t>
  </si>
  <si>
    <t>Honorarios y gastos de ejecucion de derechos estatales</t>
  </si>
  <si>
    <t>456</t>
  </si>
  <si>
    <t>45600</t>
  </si>
  <si>
    <t>Honorarios y gastos de ejecucion de derechos municipales</t>
  </si>
  <si>
    <t>45601</t>
  </si>
  <si>
    <t>Honorarios y Gastos de Ejecucion (TESORERIA)</t>
  </si>
  <si>
    <t>458</t>
  </si>
  <si>
    <t>45800</t>
  </si>
  <si>
    <t>Actualizaciones de derechos municipales</t>
  </si>
  <si>
    <t>45801</t>
  </si>
  <si>
    <t>Actualizacion (Tesoreria)</t>
  </si>
  <si>
    <t>49</t>
  </si>
  <si>
    <t>490</t>
  </si>
  <si>
    <t>49000</t>
  </si>
  <si>
    <t>Derechos no comprendidos en las fracciones de la Ley de Ingresos causadas en ejercicios fiscales anteriores pendietes de liquidación o pago</t>
  </si>
  <si>
    <t>5</t>
  </si>
  <si>
    <t>50</t>
  </si>
  <si>
    <t>500</t>
  </si>
  <si>
    <t>50000</t>
  </si>
  <si>
    <t>PRODUCTOS</t>
  </si>
  <si>
    <t>51</t>
  </si>
  <si>
    <t>510</t>
  </si>
  <si>
    <t>51000</t>
  </si>
  <si>
    <t>Productos tipo corriente Corriente</t>
  </si>
  <si>
    <t>511</t>
  </si>
  <si>
    <t>51100</t>
  </si>
  <si>
    <t>Enajenacion de bienes muebles e inmuebles no sujetos a registro</t>
  </si>
  <si>
    <t>51101</t>
  </si>
  <si>
    <t>Estacionamiento 25 de Julio</t>
  </si>
  <si>
    <t>512</t>
  </si>
  <si>
    <t>51200</t>
  </si>
  <si>
    <t>por los servicios que no corresponden a funciones de derecho publico</t>
  </si>
  <si>
    <t>513</t>
  </si>
  <si>
    <t>51300</t>
  </si>
  <si>
    <t>otros productos de tipo corriente</t>
  </si>
  <si>
    <t>514</t>
  </si>
  <si>
    <t>51400</t>
  </si>
  <si>
    <t>accesorios de productos</t>
  </si>
  <si>
    <t>52</t>
  </si>
  <si>
    <t>520</t>
  </si>
  <si>
    <t>52000</t>
  </si>
  <si>
    <t>Productos de Capital</t>
  </si>
  <si>
    <t>521</t>
  </si>
  <si>
    <t>52100</t>
  </si>
  <si>
    <t>Arrendamiento y explotacion de bienes muebles e inmuebles</t>
  </si>
  <si>
    <t>52101</t>
  </si>
  <si>
    <t xml:space="preserve">Estacionamiento 25 de julio </t>
  </si>
  <si>
    <t>522</t>
  </si>
  <si>
    <t>52200</t>
  </si>
  <si>
    <t>Rendimiento de capital</t>
  </si>
  <si>
    <t>52201</t>
  </si>
  <si>
    <t>Redimiento de Capital cta. 5537 recursos propios</t>
  </si>
  <si>
    <t>52202</t>
  </si>
  <si>
    <t>Rendimiento de Capital Cta. 0554 CUOTAS BANCO DE ALIMENTOS DIF</t>
  </si>
  <si>
    <t>52203</t>
  </si>
  <si>
    <t>Rendimiento de Capital Cta. 10202 RECURSO PROPIO 01</t>
  </si>
  <si>
    <t>52204</t>
  </si>
  <si>
    <t>Rendimiento de Capital Cta. 8442 NOMINA</t>
  </si>
  <si>
    <t>52205</t>
  </si>
  <si>
    <t>Rendimiento de Capital Cta. 3504 RECURSO PROPIO</t>
  </si>
  <si>
    <t>52206</t>
  </si>
  <si>
    <t>Rendimiento de Capital Cta. 5882 CUOTAS DIF</t>
  </si>
  <si>
    <t>52207</t>
  </si>
  <si>
    <t>Rendimiento de Capital Cta. 7318</t>
  </si>
  <si>
    <t>52208</t>
  </si>
  <si>
    <t>Rendimiento de Capital Cta. 5388 RECURSO PROPIO</t>
  </si>
  <si>
    <t>52209</t>
  </si>
  <si>
    <t>Rendimiento de Capitla Cta. 9292 RECURSO PROPIO</t>
  </si>
  <si>
    <t>52210</t>
  </si>
  <si>
    <t>Rendimiento de Capital Cta. 7530 RECURSO PROPIO</t>
  </si>
  <si>
    <t>52211</t>
  </si>
  <si>
    <t>Rendimiento de Capital Cta. 4501 HABITAT MUNICIPAL</t>
  </si>
  <si>
    <t>52212</t>
  </si>
  <si>
    <t>Rendimiento de Capital Cta. 2858 PREP MUNICIPAL</t>
  </si>
  <si>
    <t>52213</t>
  </si>
  <si>
    <t>Rendimiento de Capital Cta. 4060 SUBSEMUN MUNICIPAL</t>
  </si>
  <si>
    <t>52214</t>
  </si>
  <si>
    <t>Rendimiento de Capital Cta. 8038 Subsemun Municipal 2015</t>
  </si>
  <si>
    <t>52215</t>
  </si>
  <si>
    <t>Rendimiento de Capital Cta. 3495 FONDO III 2012</t>
  </si>
  <si>
    <t>52216</t>
  </si>
  <si>
    <t>Rendimiento de Capital Cta. 4514 FONDO III 2015</t>
  </si>
  <si>
    <t>52217</t>
  </si>
  <si>
    <t>Rendimiento de Capital Cta. 4863 FONDO III 2015</t>
  </si>
  <si>
    <t>52218</t>
  </si>
  <si>
    <t>Rendimiento de Capital Cta. 9228 FONDO III CHEQUES</t>
  </si>
  <si>
    <t>52219</t>
  </si>
  <si>
    <t>RENDIMIENTO DE CAPITAL CTA. 4863 INFRAESTRUCTURA SOCIAL MUNICIPAL</t>
  </si>
  <si>
    <t>52220</t>
  </si>
  <si>
    <t>RENDIMIENTO DE CAPITAL CTA. 4200 FONDO III 2016</t>
  </si>
  <si>
    <t>52221</t>
  </si>
  <si>
    <t>Rendimiento de Capital Cta. 4658 FORTAMUN IV 2014</t>
  </si>
  <si>
    <t>52222</t>
  </si>
  <si>
    <t>Rendimiento de Capital Cta. 4523 FONDO IV 2015</t>
  </si>
  <si>
    <t>52223</t>
  </si>
  <si>
    <t>Rendimiento de Capital Cta. 5076 FONDO IV 2015</t>
  </si>
  <si>
    <t>52224</t>
  </si>
  <si>
    <t>RENDIMIENTO DE CAPITAL CTA. 4219 FONDO IV</t>
  </si>
  <si>
    <t>52225</t>
  </si>
  <si>
    <t>Rendimiento de Capital Cta. 6076 HABITAT FEDERAL 2015</t>
  </si>
  <si>
    <t>52226</t>
  </si>
  <si>
    <t>Rendimiento de Capital Cta. 2650 Habitat Federal</t>
  </si>
  <si>
    <t>52227</t>
  </si>
  <si>
    <t>Rendimiento de Capital Cta. 2973 PREP FEDERAL</t>
  </si>
  <si>
    <t>52228</t>
  </si>
  <si>
    <t>Rendimiento de Capital Cta. 5041 PREP FEDERAL 2015</t>
  </si>
  <si>
    <t>52229</t>
  </si>
  <si>
    <t>Rendimiento de Capital Cta. 3815 SUBSEMUN FEDERAL</t>
  </si>
  <si>
    <t>52230</t>
  </si>
  <si>
    <t>Rendimiento de Capital Cta. 7923 SUBSEMUN 2015</t>
  </si>
  <si>
    <t>52231</t>
  </si>
  <si>
    <t>Rendimiento de Capital Cta. 5209 MIGRANTES 3X1</t>
  </si>
  <si>
    <t>52232</t>
  </si>
  <si>
    <t>Rendimiento de Capital Cta. 0544 ZONAS METROPOLITANAS</t>
  </si>
  <si>
    <t>52233</t>
  </si>
  <si>
    <t>Rendimiento de capital cta. 0724 zonas metropolitanas</t>
  </si>
  <si>
    <t>52234</t>
  </si>
  <si>
    <t>Rendimiento de Capital Cta. 9694 INSTITUTO MEXICANO DE LA JUVENTUD</t>
  </si>
  <si>
    <t>52235</t>
  </si>
  <si>
    <t>Rendimiento de Capital Cta. 7499 CONTINGENCIAS ECONOMICAS 2014</t>
  </si>
  <si>
    <t>52236</t>
  </si>
  <si>
    <t>Rendimiento de Capital Cta. 3020 Fondo Metropolitano 2014</t>
  </si>
  <si>
    <t>52237</t>
  </si>
  <si>
    <t>Rendimiento de Capital Cta. 6163 PROTAR FEDERAL</t>
  </si>
  <si>
    <t>52238</t>
  </si>
  <si>
    <t>Rendimiento de Capital Cta. 6064 APAZU FEDERAL</t>
  </si>
  <si>
    <t>52239</t>
  </si>
  <si>
    <t>Rendimiento de Capital Cta. 7148 PADRON DE USUARIOS</t>
  </si>
  <si>
    <t>52240</t>
  </si>
  <si>
    <t>Rendimiento de Capital Cta. 7395 MICROMEDIDORES 2014</t>
  </si>
  <si>
    <t>52241</t>
  </si>
  <si>
    <t>Rendimiento de Capital Cta. 7924 4TA ETAPA REDES DE AGUA POTABLE</t>
  </si>
  <si>
    <t>52242</t>
  </si>
  <si>
    <t>Rendimiento de Capital Cta. 8412 INFRAESTRUCTURA DEPORTIVA 2014</t>
  </si>
  <si>
    <t>52243</t>
  </si>
  <si>
    <t>Rendimiento de Capital Cta. 5758 CANCHA DE FRONTON 2013</t>
  </si>
  <si>
    <t>52244</t>
  </si>
  <si>
    <t>Rendimiento de Capital Cta. 6167 PAVIMENTACION 2015</t>
  </si>
  <si>
    <t>52245</t>
  </si>
  <si>
    <t>Rendimiento de Capital Cta. 0123 INFRAESTRUCTURA DEPORTIVA 2015</t>
  </si>
  <si>
    <t>52246</t>
  </si>
  <si>
    <t>RENDIMIENTO DE CAPITAL CTA. 1123 INFRAESTRUCTURA DEPORTIVA 2015</t>
  </si>
  <si>
    <t>52247</t>
  </si>
  <si>
    <t>Rendimiento de Capital Cta. 1356 DR. SALVADOR ACEVES</t>
  </si>
  <si>
    <t>52248</t>
  </si>
  <si>
    <t>Rendimiento de Capital Cta. 7678 PROGRAMAS REGIONALES 2011</t>
  </si>
  <si>
    <t>52249</t>
  </si>
  <si>
    <t>Rendimiento de Capital Cta. 0858 FORTALECIMIENTO AMBIENTAL</t>
  </si>
  <si>
    <t>52250</t>
  </si>
  <si>
    <t>Rendimiento de Capital Cta. 5004 CONTINGENCIAS ECONOMICAS 2015</t>
  </si>
  <si>
    <t>52251</t>
  </si>
  <si>
    <t>Rendimiento de Capital Cta. 1045 OBRA CONVENIDA 2015</t>
  </si>
  <si>
    <t>52252</t>
  </si>
  <si>
    <t>Rendimiento de Capital Cta. 5716 RED MOVER MEXICO 2014</t>
  </si>
  <si>
    <t>52253</t>
  </si>
  <si>
    <t>Rendimiento de Capital Cta. 1132 FONDO ESTATAL PARA LA INFRAESTRUCTURA DE SERVICIOS MUNICIPALES</t>
  </si>
  <si>
    <t>52254</t>
  </si>
  <si>
    <t>RENDIMIENTO DE CAPITAL CTA. 5211 FONDO PARA LA INFRAESTRUCTURA DE SERVICIOS MUNICIPALES</t>
  </si>
  <si>
    <t>52255</t>
  </si>
  <si>
    <t>Rendimiento de Capital Cta. 3549 Infraestructura M</t>
  </si>
  <si>
    <t>52256</t>
  </si>
  <si>
    <t>Rendimiento de capital cta. 4979 Licencias de func</t>
  </si>
  <si>
    <t>52257</t>
  </si>
  <si>
    <t>Rendimiento de capital Cta. 5050 FEISPUM</t>
  </si>
  <si>
    <t>52258</t>
  </si>
  <si>
    <t xml:space="preserve">Rendimiento de Capital Cta. 5126 migrantes varias </t>
  </si>
  <si>
    <t>52259</t>
  </si>
  <si>
    <t>RENDIMIENTO DE CAPITAL CTA. 6076 HABITAT 2015</t>
  </si>
  <si>
    <t>52260</t>
  </si>
  <si>
    <t>Rendimiento de Capital Cta. 8743 programa vivienda</t>
  </si>
  <si>
    <t>52261</t>
  </si>
  <si>
    <t>RENDIMIENTO DE CAPITAL CTA. 3630 BAJIO</t>
  </si>
  <si>
    <t>52262</t>
  </si>
  <si>
    <t>RENDIMIENTO CTA. 1159 BANAMEX</t>
  </si>
  <si>
    <t>52263</t>
  </si>
  <si>
    <t>RENDIMIENTO DE CAPITAL CTA.1235 RED MOVER 2016</t>
  </si>
  <si>
    <t>52264</t>
  </si>
  <si>
    <t>RENDIMIENTO DE CAPITAL CTA. 6340 RED MOVER ESTATAL</t>
  </si>
  <si>
    <t>52265</t>
  </si>
  <si>
    <t>RENDIMIENTO DE CAPITAL CTA. 3379 PREP 2016</t>
  </si>
  <si>
    <t>52266</t>
  </si>
  <si>
    <t>RENDIMIENTO DE CAPITAL CTA. 2863 PREP MUN</t>
  </si>
  <si>
    <t>52267</t>
  </si>
  <si>
    <t>RENDIMIENTO CTA. 4632 INTERACCIONES</t>
  </si>
  <si>
    <t>52268</t>
  </si>
  <si>
    <t xml:space="preserve">RENDIMIENTO CTA.8153 BAJIO FOPEDARIE </t>
  </si>
  <si>
    <t>52269</t>
  </si>
  <si>
    <t>RENDIMIENTO CTA. 6451 INVERSION CTA. 4514</t>
  </si>
  <si>
    <t>52270</t>
  </si>
  <si>
    <t>Rendimiento de capital Cta.2231 FORTASEG MUNICIPAL</t>
  </si>
  <si>
    <t>52271</t>
  </si>
  <si>
    <t>Rendimiento de capital Cta.2844 FORTASEG FEDERAL</t>
  </si>
  <si>
    <t>52272</t>
  </si>
  <si>
    <t>RENDIMEINTO DE CAPITAL CTA. 9233 FEISPUM 2017</t>
  </si>
  <si>
    <t>52273</t>
  </si>
  <si>
    <t>RENDI. CAPITAL CTA. 3657 BANCOMER BAÑOS</t>
  </si>
  <si>
    <t>52274</t>
  </si>
  <si>
    <t>RENDIMIENTO DE CAPITAL CTA. 789710 F 4</t>
  </si>
  <si>
    <t>52275</t>
  </si>
  <si>
    <t>Rendimiento de Capital Cta. 0719 3X1 Migrantes</t>
  </si>
  <si>
    <t>52276</t>
  </si>
  <si>
    <t>RENDIEMIENTO DE CAPITAL CTA. 0776 3X1 MIGRANTES</t>
  </si>
  <si>
    <t>52277</t>
  </si>
  <si>
    <t>RENDIMEINTO DE CAPITAL CTA. 0818 3X1 MIGRANTES</t>
  </si>
  <si>
    <t>52278</t>
  </si>
  <si>
    <t>RENDIMIENTO DE LA CTA. 1584 3X1 MIGRANTES</t>
  </si>
  <si>
    <t>52279</t>
  </si>
  <si>
    <t>RENDIMIENTO DE LA CTA. 2137 3X1 MIGRANTES</t>
  </si>
  <si>
    <t>52280</t>
  </si>
  <si>
    <t>RENDIMIENTO DE CAPITAL CTA 2244 3X1 MIGRANTES</t>
  </si>
  <si>
    <t>52281</t>
  </si>
  <si>
    <t>RENDIMIENTO DE CAPITAL CTA. 2426 3X1 MIGRANTES</t>
  </si>
  <si>
    <t>52282</t>
  </si>
  <si>
    <t>RENDIMIENTO DE CAPITAL CTA. 2459 3X1MIGRANTES</t>
  </si>
  <si>
    <t>52283</t>
  </si>
  <si>
    <t>RENDIMIENTO DE CAPITAL CTA. 2483 3X1 MIGRANTES</t>
  </si>
  <si>
    <t>52284</t>
  </si>
  <si>
    <t>REND. DE CAPITAL DE LA CTA. 1665 BAJIO EJIDO LOS MORENO</t>
  </si>
  <si>
    <t>52285</t>
  </si>
  <si>
    <t xml:space="preserve">REND FINANCIEROS CTA ESTATAL FORTASEG </t>
  </si>
  <si>
    <t>52286</t>
  </si>
  <si>
    <t>REND. FINANCIERO FORTALECE OBRA REPAV. C/ENCINOS</t>
  </si>
  <si>
    <t>52287</t>
  </si>
  <si>
    <t xml:space="preserve">RENDIMIENTO DE CAPITAL CTA. 5281 FONDO GRAL </t>
  </si>
  <si>
    <t xml:space="preserve"> </t>
  </si>
  <si>
    <t>52288</t>
  </si>
  <si>
    <t>RENDIMIENTO DE CAPITAL CTA.5166 BANAMEX</t>
  </si>
  <si>
    <t>52289</t>
  </si>
  <si>
    <t>Rendimiento de capital Cta. 2791 Bajio PMFA</t>
  </si>
  <si>
    <t>52290</t>
  </si>
  <si>
    <t>REND. DE CAPITAL CTA. 2770-3 SCOTIABANK</t>
  </si>
  <si>
    <t>52291</t>
  </si>
  <si>
    <t>RENDIMIENTO DE CAPITAL CTA, 7958 BAJIO</t>
  </si>
  <si>
    <t>52292</t>
  </si>
  <si>
    <t>RENDIMIENTO DE CAPITAL CTA. 3501 FORTALECE 2017</t>
  </si>
  <si>
    <t>52293</t>
  </si>
  <si>
    <t>RENDIMIENTO DE CAPITAL CTA. 1386 BAJIO</t>
  </si>
  <si>
    <t>52294</t>
  </si>
  <si>
    <t>RENDIMIENTO DE CAPITAL CTA. 2376 BAJIO</t>
  </si>
  <si>
    <t>52295</t>
  </si>
  <si>
    <t>RENDIMIENTO DE CAPITAL CTA.1411 FORTASEG MUN</t>
  </si>
  <si>
    <t>52296</t>
  </si>
  <si>
    <t>RENDIMIENTO DE CAPITAL CTA. 5762 FORTAMUN 2018</t>
  </si>
  <si>
    <t xml:space="preserve">RENDIMIENTO DE CAPITAL CTA. 76007 HABITAT FED </t>
  </si>
  <si>
    <t>52297</t>
  </si>
  <si>
    <t>RENDIMIENTO DE CAPITAL CTA. 2951 FAEISPUM</t>
  </si>
  <si>
    <t>52298</t>
  </si>
  <si>
    <t>RENDIMIENTO DE CTA 9555 FONDO III 2018</t>
  </si>
  <si>
    <t>523</t>
  </si>
  <si>
    <t>52301</t>
  </si>
  <si>
    <t>Ventas de Animales Zoologico</t>
  </si>
  <si>
    <t>Terrenos</t>
  </si>
  <si>
    <t>52302</t>
  </si>
  <si>
    <t>Viviendas</t>
  </si>
  <si>
    <t>52303</t>
  </si>
  <si>
    <t>Edificios No Residenciales</t>
  </si>
  <si>
    <t>52309</t>
  </si>
  <si>
    <t>Otros bienes inmuebles</t>
  </si>
  <si>
    <t>524</t>
  </si>
  <si>
    <t>52401</t>
  </si>
  <si>
    <t>Mobiliario y equipo de administración</t>
  </si>
  <si>
    <t>52402</t>
  </si>
  <si>
    <t>Mobiliario y equipo educacional y recreativo</t>
  </si>
  <si>
    <t>52403</t>
  </si>
  <si>
    <t>Equipo e instrumental médico y de laboratorio</t>
  </si>
  <si>
    <t>52404</t>
  </si>
  <si>
    <t>Equipo de transporte</t>
  </si>
  <si>
    <t>52405</t>
  </si>
  <si>
    <t>Equipo de defensa y seguridad</t>
  </si>
  <si>
    <t>52406</t>
  </si>
  <si>
    <t>Maquinaria, otros equipos y herramientas</t>
  </si>
  <si>
    <t>52407</t>
  </si>
  <si>
    <t>Colecciones, obras de arte y objetos valiosos</t>
  </si>
  <si>
    <t>52408</t>
  </si>
  <si>
    <t>Activos biologicos</t>
  </si>
  <si>
    <t>525</t>
  </si>
  <si>
    <t>52501</t>
  </si>
  <si>
    <t>Software</t>
  </si>
  <si>
    <t>52502</t>
  </si>
  <si>
    <t>Patentes, marcas y derechos</t>
  </si>
  <si>
    <t>52503</t>
  </si>
  <si>
    <t>Concesiones y franquicias</t>
  </si>
  <si>
    <t>52504</t>
  </si>
  <si>
    <t>Licencias</t>
  </si>
  <si>
    <t>52509</t>
  </si>
  <si>
    <t>Otros activos intangibles</t>
  </si>
  <si>
    <t>59</t>
  </si>
  <si>
    <t>590</t>
  </si>
  <si>
    <t>59000</t>
  </si>
  <si>
    <t>Productos no comprendidos en las fracciones de la Ley de Ingresos causadas en ejerccios fiscales anteriores pendientes de liquidacion o pago</t>
  </si>
  <si>
    <t>6</t>
  </si>
  <si>
    <t>60</t>
  </si>
  <si>
    <t>600</t>
  </si>
  <si>
    <t>60000</t>
  </si>
  <si>
    <t>APROVECHAMIENTOS</t>
  </si>
  <si>
    <t>61</t>
  </si>
  <si>
    <t>610</t>
  </si>
  <si>
    <t>61000</t>
  </si>
  <si>
    <t>Aprovechamientos de tipo Corriente</t>
  </si>
  <si>
    <t>611</t>
  </si>
  <si>
    <t>61100</t>
  </si>
  <si>
    <t>Honorarios y gastos de ejecucion diferentes de contribuciones propias</t>
  </si>
  <si>
    <t>61101</t>
  </si>
  <si>
    <t>Honorarios y gastos de Ejecucion de Aprovechamient</t>
  </si>
  <si>
    <t>61111</t>
  </si>
  <si>
    <t>Reintegros</t>
  </si>
  <si>
    <t>Reintegros Tesoreria</t>
  </si>
  <si>
    <t>61113</t>
  </si>
  <si>
    <t>Indemnizaciones</t>
  </si>
  <si>
    <t>61131</t>
  </si>
  <si>
    <t>Indemnizaciones por daños en la via publica (tesor</t>
  </si>
  <si>
    <t>61112</t>
  </si>
  <si>
    <t>Donativos</t>
  </si>
  <si>
    <t>61121</t>
  </si>
  <si>
    <t>Cuotas Voluntarias (DEPORTES)</t>
  </si>
  <si>
    <t>61122</t>
  </si>
  <si>
    <t>Cuotas Voluntarias (PROPIEDAD INMOBILIARIA)</t>
  </si>
  <si>
    <t>61123</t>
  </si>
  <si>
    <t>Cuotas Voluntarias (RASTRO)</t>
  </si>
  <si>
    <t>61124</t>
  </si>
  <si>
    <t>Cursos Impartidos Por El Ayuntamiento (OFICIALIA)</t>
  </si>
  <si>
    <t>61125</t>
  </si>
  <si>
    <t>Donativos (TESORERIA)</t>
  </si>
  <si>
    <t>61126</t>
  </si>
  <si>
    <t>Donativos Varios</t>
  </si>
  <si>
    <t>Recuperacion de Comisiones Por Pagos Con Tarjeta De Credito</t>
  </si>
  <si>
    <t>61127</t>
  </si>
  <si>
    <t>Extencion de Horario Tesoreria</t>
  </si>
  <si>
    <t>61128</t>
  </si>
  <si>
    <t>Fomento al Deporte</t>
  </si>
  <si>
    <t>61129</t>
  </si>
  <si>
    <t>Inscripcion Al Padron de Contratistas</t>
  </si>
  <si>
    <t>61130</t>
  </si>
  <si>
    <t>Otros no Especificados</t>
  </si>
  <si>
    <t>Permiso de Fiesta</t>
  </si>
  <si>
    <t>61132</t>
  </si>
  <si>
    <t>Recuperacion de comisiones por pagos con tarjeta d</t>
  </si>
  <si>
    <t>61133</t>
  </si>
  <si>
    <t>permiso para fiesta 2018</t>
  </si>
  <si>
    <t>612</t>
  </si>
  <si>
    <t>61200</t>
  </si>
  <si>
    <t>Recargos diferentes de contribuciones propias</t>
  </si>
  <si>
    <t>61201</t>
  </si>
  <si>
    <t>Recargos de Aprovechamientos</t>
  </si>
  <si>
    <t>613</t>
  </si>
  <si>
    <t>61300</t>
  </si>
  <si>
    <t>Multas por faltas a la reglamentacion estatal</t>
  </si>
  <si>
    <t>616</t>
  </si>
  <si>
    <t>61600</t>
  </si>
  <si>
    <t>multas por faltas a la reglamentacion municipal</t>
  </si>
  <si>
    <t>61601</t>
  </si>
  <si>
    <t>Multas Seguridad Publica (FALTA AL REGLAMENTO)</t>
  </si>
  <si>
    <t>61602</t>
  </si>
  <si>
    <t>Multas Urbanismo (FALTAS AL REGLAMENTO)</t>
  </si>
  <si>
    <t>61603</t>
  </si>
  <si>
    <t>Multas Tesoreria  (FALTA AL REGLAMENTO)</t>
  </si>
  <si>
    <t>61604</t>
  </si>
  <si>
    <t>Multas Transito (FALTAS AL REGLAMENTO)</t>
  </si>
  <si>
    <t>62</t>
  </si>
  <si>
    <t>620</t>
  </si>
  <si>
    <t>62000</t>
  </si>
  <si>
    <t>Capital</t>
  </si>
  <si>
    <t>69</t>
  </si>
  <si>
    <t>690</t>
  </si>
  <si>
    <t>69000</t>
  </si>
  <si>
    <t>Aprovechamientos no comprendidos en las fracciones de la ley de ingresos causados en ejercicios fiscales anteriores pendientes de liquidación o pago</t>
  </si>
  <si>
    <t>7</t>
  </si>
  <si>
    <t>73</t>
  </si>
  <si>
    <t>732</t>
  </si>
  <si>
    <t>73200</t>
  </si>
  <si>
    <t>Ingresos por ventas de bienes y servicios producidos en establecimientos del gobierno central municipal</t>
  </si>
  <si>
    <t>73201</t>
  </si>
  <si>
    <t>Fertilizante (ENAJENACION)</t>
  </si>
  <si>
    <t>73202</t>
  </si>
  <si>
    <t>Programa de Arboles Frutales</t>
  </si>
  <si>
    <t>73203</t>
  </si>
  <si>
    <t>Programa de Aves de Postura</t>
  </si>
  <si>
    <t>73204</t>
  </si>
  <si>
    <t>Programa Maiz Pronase</t>
  </si>
  <si>
    <t>73205</t>
  </si>
  <si>
    <t>Programa Aspersonas Mochilas</t>
  </si>
  <si>
    <t>73206</t>
  </si>
  <si>
    <t>Programa malla borreguera</t>
  </si>
  <si>
    <t>73207</t>
  </si>
  <si>
    <t>Venta de animales del Zoologico</t>
  </si>
  <si>
    <t>8</t>
  </si>
  <si>
    <t>80</t>
  </si>
  <si>
    <t>800</t>
  </si>
  <si>
    <t>80000</t>
  </si>
  <si>
    <t>PARTICIPACIONES Y APORTACIONES</t>
  </si>
  <si>
    <t>81</t>
  </si>
  <si>
    <t>810</t>
  </si>
  <si>
    <t>81000</t>
  </si>
  <si>
    <t>Participaciones</t>
  </si>
  <si>
    <t>811</t>
  </si>
  <si>
    <t>81100</t>
  </si>
  <si>
    <t>Participaciones en recursos de la federacion</t>
  </si>
  <si>
    <t>81101</t>
  </si>
  <si>
    <t>Fondo General de Participaciones</t>
  </si>
  <si>
    <t>81102</t>
  </si>
  <si>
    <t>Impuesto A la Venta Final de Gasolina y Diesel</t>
  </si>
  <si>
    <t>81103</t>
  </si>
  <si>
    <t>Fonde de Compensacion a la Venta de Gasolina y Die</t>
  </si>
  <si>
    <t>81104</t>
  </si>
  <si>
    <t>Fondo de Fomento Municipal</t>
  </si>
  <si>
    <t>81105</t>
  </si>
  <si>
    <t>Fondo de compensacion del imp esp s/autos nvos</t>
  </si>
  <si>
    <t>81106</t>
  </si>
  <si>
    <t>Impuesto Especial Sobre Produccion y Servicios</t>
  </si>
  <si>
    <t>81107</t>
  </si>
  <si>
    <t>Impuesto Especial Sobre Automoviles Nuevos</t>
  </si>
  <si>
    <t>81108</t>
  </si>
  <si>
    <t>Impuestos sobre rifas, loterias, sorteos concursos</t>
  </si>
  <si>
    <t>81109</t>
  </si>
  <si>
    <t>Fondo de Fiscalizacion</t>
  </si>
  <si>
    <t>81110</t>
  </si>
  <si>
    <t>Impuesto sobre tenencia</t>
  </si>
  <si>
    <t>81111</t>
  </si>
  <si>
    <t>fondo de compensasion</t>
  </si>
  <si>
    <t>813</t>
  </si>
  <si>
    <t>81300</t>
  </si>
  <si>
    <t>Otras Participaciones</t>
  </si>
  <si>
    <t>81301</t>
  </si>
  <si>
    <t>82</t>
  </si>
  <si>
    <t>820</t>
  </si>
  <si>
    <t>82000</t>
  </si>
  <si>
    <t>Aportaciones</t>
  </si>
  <si>
    <t>821</t>
  </si>
  <si>
    <t>82100</t>
  </si>
  <si>
    <t>Aportaciones federales para el estado</t>
  </si>
  <si>
    <t>82107</t>
  </si>
  <si>
    <t xml:space="preserve">Fondo de Aportación para los Servicios de Salud </t>
  </si>
  <si>
    <t>822</t>
  </si>
  <si>
    <t>82200</t>
  </si>
  <si>
    <t>Aportaciones de la Federacion para los Municipios</t>
  </si>
  <si>
    <t>82201</t>
  </si>
  <si>
    <t>Fondo de Aportaciones para  la infraestructura soc</t>
  </si>
  <si>
    <t>82202</t>
  </si>
  <si>
    <t xml:space="preserve">El Fortalecimiento de los Municipio Demercaciones </t>
  </si>
  <si>
    <t>83</t>
  </si>
  <si>
    <t>830</t>
  </si>
  <si>
    <t>83000</t>
  </si>
  <si>
    <t>Convenios</t>
  </si>
  <si>
    <t>831</t>
  </si>
  <si>
    <t>83100</t>
  </si>
  <si>
    <t xml:space="preserve">Transferencias federales por convenio en materia de educacion </t>
  </si>
  <si>
    <t>83101</t>
  </si>
  <si>
    <t>83102</t>
  </si>
  <si>
    <t>Oportunidades</t>
  </si>
  <si>
    <t>83103</t>
  </si>
  <si>
    <t>Seguro Popular</t>
  </si>
  <si>
    <t>83104</t>
  </si>
  <si>
    <t>Transferecias Federales Zonas Metropolitanas</t>
  </si>
  <si>
    <t>83105</t>
  </si>
  <si>
    <t>TRASFERENCIA FED. SECRETARIA DE ECONOMIA</t>
  </si>
  <si>
    <t>83110</t>
  </si>
  <si>
    <t>Transferencias federales por convenio en diversas materias</t>
  </si>
  <si>
    <t>832</t>
  </si>
  <si>
    <t>83200</t>
  </si>
  <si>
    <t>Transferencias estatales por convenio</t>
  </si>
  <si>
    <t>83201</t>
  </si>
  <si>
    <t>FORTALECE 3 2017</t>
  </si>
  <si>
    <t>83202</t>
  </si>
  <si>
    <t>Transferencias Convenidas Con el Estado</t>
  </si>
  <si>
    <t>83203</t>
  </si>
  <si>
    <t>Programa Rescate Espacios Publicos 2015 PREP</t>
  </si>
  <si>
    <t>83204</t>
  </si>
  <si>
    <t>FEISPUM</t>
  </si>
  <si>
    <t>83205</t>
  </si>
  <si>
    <t>3X1 MIGRANTE ESTATAL</t>
  </si>
  <si>
    <t>TICUITACO 3X1 MIGRANTE ESTATAL</t>
  </si>
  <si>
    <t>83207</t>
  </si>
  <si>
    <t>PROYECTOS DE DESARROLLO REGIONAL</t>
  </si>
  <si>
    <t>83208</t>
  </si>
  <si>
    <t>PROGRAMA MUNICIPALIZADO, DESARROLLO RURAL Y REG.2</t>
  </si>
  <si>
    <t>83209</t>
  </si>
  <si>
    <t>Transferencias Estatales Capufe</t>
  </si>
  <si>
    <t>83210</t>
  </si>
  <si>
    <t xml:space="preserve">Transferencias federal por convenio </t>
  </si>
  <si>
    <t>83211</t>
  </si>
  <si>
    <t>FONDO ESTATAL P/INFRAESTRUCTURA SERV. PUBLICOS MUN</t>
  </si>
  <si>
    <t>83212</t>
  </si>
  <si>
    <t>Programa de empleo temporal 2016</t>
  </si>
  <si>
    <t>83213</t>
  </si>
  <si>
    <t>PROGRAMA MUNICIPALIZADO, DESARROLLO RURAL Y REG.</t>
  </si>
  <si>
    <t>83214</t>
  </si>
  <si>
    <t>Transf Fed 3X1 migrantes</t>
  </si>
  <si>
    <t>83215</t>
  </si>
  <si>
    <t>Transf. fed. construccion de cuartos adicionales p</t>
  </si>
  <si>
    <t>83216</t>
  </si>
  <si>
    <t>TRANSF. FED. MARCA COLECTIVA REBOZOS LA PIEDAD</t>
  </si>
  <si>
    <t>83217</t>
  </si>
  <si>
    <t>Transferecias Federales Zonas Metropolitanas</t>
  </si>
  <si>
    <t>83218</t>
  </si>
  <si>
    <t>Transferencias federales Capufe</t>
  </si>
  <si>
    <t>83219</t>
  </si>
  <si>
    <t>TRASF. FONDO DE PAVIMENTACION</t>
  </si>
  <si>
    <t>83220</t>
  </si>
  <si>
    <t>83221</t>
  </si>
  <si>
    <t>3X1 MIGRANTES FEDERAL</t>
  </si>
  <si>
    <t>TICUITACO 3X1 MIGRANTES FEDERAL</t>
  </si>
  <si>
    <t>83222</t>
  </si>
  <si>
    <t>PREP 2018</t>
  </si>
  <si>
    <t>TRANF FED 3X1 MIGRANTES DRENAJE COM LA HIGUERA</t>
  </si>
  <si>
    <t>83223</t>
  </si>
  <si>
    <t>TRANF FED 3X1 MIGRANTES PAV CALLE PLAZA TICUITACO</t>
  </si>
  <si>
    <t>83224</t>
  </si>
  <si>
    <t>TRANF FED 3X1 MIGRANTES AULA EN PRIM SAN CRISTOBAL</t>
  </si>
  <si>
    <t>83225</t>
  </si>
  <si>
    <t>TRANF FED 3X1 MIGRANTES REHAB. PRIM. LOS MELGOZA</t>
  </si>
  <si>
    <t>83226</t>
  </si>
  <si>
    <t>TRANF FED 3X1 MIGRANTES DRENAJE C/BELLAVISTA MELGOZA</t>
  </si>
  <si>
    <t>83227</t>
  </si>
  <si>
    <t xml:space="preserve">TRANF FED 3X1 MIGRANTES CONSTR.DRENAJE COM JAGUEY </t>
  </si>
  <si>
    <t>83228</t>
  </si>
  <si>
    <t>TRANF FED 3X1 MIGRANTES AMPLIACION COMEDOR CUITZILLO</t>
  </si>
  <si>
    <t>83229</t>
  </si>
  <si>
    <t>PREP 2017 CENTRO COMUNITARIO ARROYO DELGADO</t>
  </si>
  <si>
    <t>83230</t>
  </si>
  <si>
    <t>Aportaciones de particulaes para obras y acciones</t>
  </si>
  <si>
    <t>83231</t>
  </si>
  <si>
    <t>3X1 MIGRANTES BENEFICIARIOS</t>
  </si>
  <si>
    <t>TICUITACO 3X1 MIGRANTES BENEFICIARIOS</t>
  </si>
  <si>
    <t>83251</t>
  </si>
  <si>
    <t>PREP 2018 PARQUE RECREATIVO CUITZILLO</t>
  </si>
  <si>
    <t>834</t>
  </si>
  <si>
    <t>83400</t>
  </si>
  <si>
    <t>Transferencias federales por convenio en materia de desarrollo urbano</t>
  </si>
  <si>
    <t>83401</t>
  </si>
  <si>
    <t>Fondo Pavimentacion</t>
  </si>
  <si>
    <t>835</t>
  </si>
  <si>
    <t>83500</t>
  </si>
  <si>
    <t>Transferencias federales por convenio en materia de atencion a grupos vulnerables</t>
  </si>
  <si>
    <t>83501</t>
  </si>
  <si>
    <t>Aportaciones Federales Habitat</t>
  </si>
  <si>
    <t>836</t>
  </si>
  <si>
    <t>83600</t>
  </si>
  <si>
    <t>Transferencias Federales por convenio en materia de imparticion y procuracion de justicia seguridad publica</t>
  </si>
  <si>
    <t>83601</t>
  </si>
  <si>
    <t>TRASF. FEDERAL PROGRAMA FORTASEG 2</t>
  </si>
  <si>
    <t>9</t>
  </si>
  <si>
    <t>90</t>
  </si>
  <si>
    <t>900</t>
  </si>
  <si>
    <t>90000</t>
  </si>
  <si>
    <t>TRANSFERENCIAS, ASIGNACIONES, SUBSIDIOS Y OTRAS AYUDAS</t>
  </si>
  <si>
    <t>91</t>
  </si>
  <si>
    <t>910</t>
  </si>
  <si>
    <t>91000</t>
  </si>
  <si>
    <t>Transferencias Internas y Asignaciones al Sector Público</t>
  </si>
  <si>
    <t>92</t>
  </si>
  <si>
    <t>920</t>
  </si>
  <si>
    <t>92000</t>
  </si>
  <si>
    <t>Transferencias al resto del Sector Público</t>
  </si>
  <si>
    <t>93</t>
  </si>
  <si>
    <t>930</t>
  </si>
  <si>
    <t>93000</t>
  </si>
  <si>
    <t>Subsidios y Subvenciones</t>
  </si>
  <si>
    <t>931</t>
  </si>
  <si>
    <t>93100</t>
  </si>
  <si>
    <t>Subsidio y subvenciones recibidos de la federacion</t>
  </si>
  <si>
    <t>94</t>
  </si>
  <si>
    <t>940</t>
  </si>
  <si>
    <t>94000</t>
  </si>
  <si>
    <t>Ayudas sociales</t>
  </si>
  <si>
    <t>942</t>
  </si>
  <si>
    <t>94200</t>
  </si>
  <si>
    <t>Ayudas sociales recibidas del estado</t>
  </si>
  <si>
    <t>943</t>
  </si>
  <si>
    <t>94300</t>
  </si>
  <si>
    <t xml:space="preserve">Ayudas sociales recibidas del municipio </t>
  </si>
  <si>
    <t>944</t>
  </si>
  <si>
    <t>94400</t>
  </si>
  <si>
    <t>Ayudas sociales recibidas de los beneficiarios del programa INADEM</t>
  </si>
  <si>
    <t>94401</t>
  </si>
  <si>
    <t>Beneficiarios del programa INADEM promocion econ.</t>
  </si>
  <si>
    <t>95</t>
  </si>
  <si>
    <t>950</t>
  </si>
  <si>
    <t>95000</t>
  </si>
  <si>
    <t>Pensiones y Jubilaciones</t>
  </si>
  <si>
    <t>96</t>
  </si>
  <si>
    <t>960</t>
  </si>
  <si>
    <t>96000</t>
  </si>
  <si>
    <t>Transferencias a Fideicomisos, mandatos y análogos</t>
  </si>
  <si>
    <t>961</t>
  </si>
  <si>
    <t>96100</t>
  </si>
  <si>
    <t>Transferencias a Fideicomisis, mandatos y analogos, recibidas de la federacion</t>
  </si>
  <si>
    <t>TOTAL DEL PRESUPUESTO</t>
  </si>
  <si>
    <t>RESUMEN POR CONCEPTO</t>
  </si>
  <si>
    <t>RUBRO</t>
  </si>
  <si>
    <t>Impuestos</t>
  </si>
  <si>
    <t>Cuotas y Aportaciones de Seguridad Social.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</si>
  <si>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</si>
  <si>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</si>
  <si>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</si>
  <si>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</si>
  <si>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</si>
  <si>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Participaciones y Aportaciones. </t>
  </si>
  <si>
    <t>Transferencias, Asignaciones, Subsidios y Otras Ayudas</t>
  </si>
  <si>
    <t>0</t>
  </si>
  <si>
    <t>Ingresos derivados de Financiamientos.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</si>
</sst>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color theme="1"/>
      <name val="Tahoma"/>
      <family val="2"/>
    </font>
    <font>
      <i/>
      <sz val="8"/>
      <color theme="1"/>
      <name val="Tahoma"/>
      <family val="2"/>
    </font>
    <font>
      <b/>
      <i/>
      <sz val="8"/>
      <name val="Tahoma"/>
      <family val="2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2"/>
      <name val="Arial"/>
      <family val="2"/>
    </font>
    <font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8" fillId="0" borderId="0" quotePrefix="1" applyFont="0" applyFill="0" applyBorder="0" applyAlignment="0">
      <protection locked="0"/>
    </xf>
  </cellStyleXfs>
  <cellXfs count="15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3" fillId="0" borderId="0" xfId="0" applyFont="1" applyFill="1"/>
    <xf numFmtId="0" fontId="3" fillId="0" borderId="0" xfId="0" applyFont="1"/>
    <xf numFmtId="0" fontId="5" fillId="2" borderId="0" xfId="0" applyFont="1" applyFill="1" applyAlignment="1">
      <alignment horizontal="center"/>
    </xf>
    <xf numFmtId="0" fontId="0" fillId="0" borderId="0" xfId="0" applyFill="1"/>
    <xf numFmtId="0" fontId="6" fillId="2" borderId="0" xfId="0" applyFont="1" applyFill="1"/>
    <xf numFmtId="0" fontId="0" fillId="2" borderId="0" xfId="0" applyFill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/>
    <xf numFmtId="0" fontId="6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 wrapText="1"/>
    </xf>
    <xf numFmtId="43" fontId="9" fillId="4" borderId="1" xfId="0" applyNumberFormat="1" applyFont="1" applyFill="1" applyBorder="1" applyAlignment="1">
      <alignment horizontal="center" wrapText="1"/>
    </xf>
    <xf numFmtId="43" fontId="9" fillId="4" borderId="1" xfId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 applyProtection="1">
      <alignment horizontal="center" wrapText="1"/>
    </xf>
    <xf numFmtId="49" fontId="11" fillId="6" borderId="3" xfId="0" applyNumberFormat="1" applyFont="1" applyFill="1" applyBorder="1" applyAlignment="1" applyProtection="1">
      <alignment horizontal="center" wrapText="1"/>
    </xf>
    <xf numFmtId="49" fontId="11" fillId="6" borderId="3" xfId="0" applyNumberFormat="1" applyFont="1" applyFill="1" applyBorder="1" applyAlignment="1" applyProtection="1">
      <alignment horizontal="center" wrapText="1"/>
    </xf>
    <xf numFmtId="49" fontId="12" fillId="6" borderId="3" xfId="0" applyNumberFormat="1" applyFont="1" applyFill="1" applyBorder="1" applyAlignment="1" applyProtection="1">
      <alignment horizontal="left" wrapText="1"/>
    </xf>
    <xf numFmtId="4" fontId="12" fillId="6" borderId="3" xfId="0" applyNumberFormat="1" applyFont="1" applyFill="1" applyBorder="1" applyAlignment="1" applyProtection="1">
      <alignment horizontal="right" wrapText="1"/>
    </xf>
    <xf numFmtId="10" fontId="12" fillId="6" borderId="3" xfId="0" applyNumberFormat="1" applyFont="1" applyFill="1" applyBorder="1" applyAlignment="1" applyProtection="1">
      <alignment horizontal="center" wrapText="1"/>
    </xf>
    <xf numFmtId="4" fontId="12" fillId="6" borderId="3" xfId="0" applyNumberFormat="1" applyFont="1" applyFill="1" applyBorder="1" applyAlignment="1" applyProtection="1">
      <alignment horizontal="right" wrapText="1"/>
    </xf>
    <xf numFmtId="0" fontId="13" fillId="6" borderId="0" xfId="0" applyFont="1" applyFill="1" applyAlignment="1"/>
    <xf numFmtId="44" fontId="14" fillId="6" borderId="1" xfId="0" applyNumberFormat="1" applyFont="1" applyFill="1" applyBorder="1" applyAlignment="1"/>
    <xf numFmtId="49" fontId="15" fillId="7" borderId="2" xfId="0" applyNumberFormat="1" applyFont="1" applyFill="1" applyBorder="1" applyAlignment="1" applyProtection="1">
      <alignment horizontal="center" wrapText="1"/>
    </xf>
    <xf numFmtId="49" fontId="16" fillId="7" borderId="3" xfId="0" applyNumberFormat="1" applyFont="1" applyFill="1" applyBorder="1" applyAlignment="1" applyProtection="1">
      <alignment horizontal="center" wrapText="1"/>
    </xf>
    <xf numFmtId="49" fontId="15" fillId="7" borderId="3" xfId="0" applyNumberFormat="1" applyFont="1" applyFill="1" applyBorder="1" applyAlignment="1" applyProtection="1">
      <alignment horizontal="center" wrapText="1"/>
    </xf>
    <xf numFmtId="49" fontId="15" fillId="7" borderId="3" xfId="0" applyNumberFormat="1" applyFont="1" applyFill="1" applyBorder="1" applyAlignment="1" applyProtection="1">
      <alignment horizontal="center" wrapText="1"/>
    </xf>
    <xf numFmtId="49" fontId="17" fillId="7" borderId="3" xfId="0" applyNumberFormat="1" applyFont="1" applyFill="1" applyBorder="1" applyAlignment="1" applyProtection="1">
      <alignment horizontal="left" wrapText="1"/>
    </xf>
    <xf numFmtId="4" fontId="17" fillId="7" borderId="3" xfId="0" applyNumberFormat="1" applyFont="1" applyFill="1" applyBorder="1" applyAlignment="1" applyProtection="1">
      <alignment horizontal="right" wrapText="1"/>
    </xf>
    <xf numFmtId="10" fontId="17" fillId="7" borderId="3" xfId="0" applyNumberFormat="1" applyFont="1" applyFill="1" applyBorder="1" applyAlignment="1" applyProtection="1">
      <alignment horizontal="center" wrapText="1"/>
    </xf>
    <xf numFmtId="4" fontId="17" fillId="7" borderId="3" xfId="0" applyNumberFormat="1" applyFont="1" applyFill="1" applyBorder="1" applyAlignment="1" applyProtection="1">
      <alignment horizontal="right" wrapText="1"/>
    </xf>
    <xf numFmtId="0" fontId="0" fillId="7" borderId="0" xfId="0" applyFill="1" applyAlignment="1"/>
    <xf numFmtId="44" fontId="18" fillId="7" borderId="0" xfId="2" applyFont="1" applyFill="1" applyAlignment="1">
      <protection locked="0"/>
    </xf>
    <xf numFmtId="44" fontId="0" fillId="7" borderId="1" xfId="0" applyNumberFormat="1" applyFill="1" applyBorder="1" applyAlignment="1"/>
    <xf numFmtId="49" fontId="15" fillId="0" borderId="2" xfId="0" applyNumberFormat="1" applyFont="1" applyFill="1" applyBorder="1" applyAlignment="1" applyProtection="1">
      <alignment horizontal="center" wrapText="1"/>
    </xf>
    <xf numFmtId="49" fontId="15" fillId="0" borderId="3" xfId="0" applyNumberFormat="1" applyFont="1" applyFill="1" applyBorder="1" applyAlignment="1" applyProtection="1">
      <alignment horizontal="center" wrapText="1"/>
    </xf>
    <xf numFmtId="49" fontId="15" fillId="0" borderId="3" xfId="0" applyNumberFormat="1" applyFont="1" applyFill="1" applyBorder="1" applyAlignment="1" applyProtection="1">
      <alignment horizontal="center" wrapText="1"/>
    </xf>
    <xf numFmtId="49" fontId="17" fillId="0" borderId="3" xfId="0" applyNumberFormat="1" applyFont="1" applyFill="1" applyBorder="1" applyAlignment="1" applyProtection="1">
      <alignment horizontal="left" wrapText="1"/>
    </xf>
    <xf numFmtId="4" fontId="17" fillId="0" borderId="3" xfId="0" applyNumberFormat="1" applyFont="1" applyFill="1" applyBorder="1" applyAlignment="1" applyProtection="1">
      <alignment horizontal="right" wrapText="1"/>
    </xf>
    <xf numFmtId="10" fontId="17" fillId="0" borderId="3" xfId="0" applyNumberFormat="1" applyFont="1" applyFill="1" applyBorder="1" applyAlignment="1" applyProtection="1">
      <alignment horizontal="center" wrapText="1"/>
    </xf>
    <xf numFmtId="4" fontId="17" fillId="0" borderId="3" xfId="0" applyNumberFormat="1" applyFont="1" applyFill="1" applyBorder="1" applyAlignment="1" applyProtection="1">
      <alignment horizontal="right" wrapText="1"/>
    </xf>
    <xf numFmtId="4" fontId="0" fillId="0" borderId="0" xfId="0" applyNumberFormat="1" applyAlignment="1"/>
    <xf numFmtId="44" fontId="0" fillId="0" borderId="0" xfId="2" applyFont="1" applyFill="1" applyAlignment="1">
      <protection locked="0"/>
    </xf>
    <xf numFmtId="44" fontId="0" fillId="0" borderId="1" xfId="0" applyNumberFormat="1" applyFill="1" applyBorder="1" applyAlignment="1"/>
    <xf numFmtId="0" fontId="0" fillId="0" borderId="0" xfId="0" applyFill="1" applyAlignment="1"/>
    <xf numFmtId="0" fontId="0" fillId="0" borderId="0" xfId="0" applyAlignment="1"/>
    <xf numFmtId="44" fontId="0" fillId="7" borderId="0" xfId="2" applyFont="1" applyFill="1" applyAlignment="1">
      <protection locked="0"/>
    </xf>
    <xf numFmtId="49" fontId="16" fillId="2" borderId="2" xfId="0" applyNumberFormat="1" applyFont="1" applyFill="1" applyBorder="1" applyAlignment="1" applyProtection="1">
      <alignment horizontal="center" wrapText="1"/>
    </xf>
    <xf numFmtId="49" fontId="15" fillId="2" borderId="3" xfId="0" applyNumberFormat="1" applyFont="1" applyFill="1" applyBorder="1" applyAlignment="1" applyProtection="1">
      <alignment horizontal="center" wrapText="1"/>
    </xf>
    <xf numFmtId="49" fontId="15" fillId="2" borderId="3" xfId="0" applyNumberFormat="1" applyFont="1" applyFill="1" applyBorder="1" applyAlignment="1" applyProtection="1">
      <alignment horizontal="center" wrapText="1"/>
    </xf>
    <xf numFmtId="49" fontId="19" fillId="2" borderId="3" xfId="0" applyNumberFormat="1" applyFont="1" applyFill="1" applyBorder="1" applyAlignment="1" applyProtection="1">
      <alignment horizontal="left" wrapText="1"/>
    </xf>
    <xf numFmtId="4" fontId="19" fillId="2" borderId="3" xfId="0" applyNumberFormat="1" applyFont="1" applyFill="1" applyBorder="1" applyAlignment="1" applyProtection="1">
      <alignment horizontal="right" wrapText="1"/>
    </xf>
    <xf numFmtId="10" fontId="19" fillId="2" borderId="3" xfId="0" applyNumberFormat="1" applyFont="1" applyFill="1" applyBorder="1" applyAlignment="1" applyProtection="1">
      <alignment horizontal="center" wrapText="1"/>
    </xf>
    <xf numFmtId="4" fontId="19" fillId="2" borderId="3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/>
    <xf numFmtId="44" fontId="18" fillId="2" borderId="0" xfId="2" applyFont="1" applyFill="1" applyAlignment="1">
      <protection locked="0"/>
    </xf>
    <xf numFmtId="44" fontId="0" fillId="2" borderId="1" xfId="0" applyNumberFormat="1" applyFont="1" applyFill="1" applyBorder="1" applyAlignment="1"/>
    <xf numFmtId="0" fontId="0" fillId="2" borderId="0" xfId="0" applyFill="1" applyAlignment="1"/>
    <xf numFmtId="44" fontId="8" fillId="2" borderId="1" xfId="0" applyNumberFormat="1" applyFont="1" applyFill="1" applyBorder="1" applyAlignment="1"/>
    <xf numFmtId="44" fontId="0" fillId="2" borderId="1" xfId="0" applyNumberFormat="1" applyFill="1" applyBorder="1" applyAlignment="1"/>
    <xf numFmtId="4" fontId="17" fillId="7" borderId="1" xfId="0" applyNumberFormat="1" applyFont="1" applyFill="1" applyBorder="1" applyAlignment="1" applyProtection="1">
      <alignment horizontal="right" wrapText="1"/>
    </xf>
    <xf numFmtId="0" fontId="0" fillId="7" borderId="1" xfId="0" applyFill="1" applyBorder="1" applyAlignment="1"/>
    <xf numFmtId="49" fontId="11" fillId="2" borderId="2" xfId="0" applyNumberFormat="1" applyFont="1" applyFill="1" applyBorder="1" applyAlignment="1" applyProtection="1">
      <alignment horizontal="center" wrapText="1"/>
    </xf>
    <xf numFmtId="49" fontId="11" fillId="2" borderId="3" xfId="0" applyNumberFormat="1" applyFont="1" applyFill="1" applyBorder="1" applyAlignment="1" applyProtection="1">
      <alignment horizontal="center" wrapText="1"/>
    </xf>
    <xf numFmtId="49" fontId="11" fillId="2" borderId="3" xfId="0" applyNumberFormat="1" applyFont="1" applyFill="1" applyBorder="1" applyAlignment="1" applyProtection="1">
      <alignment horizontal="center" wrapText="1"/>
    </xf>
    <xf numFmtId="49" fontId="20" fillId="2" borderId="3" xfId="0" applyNumberFormat="1" applyFont="1" applyFill="1" applyBorder="1" applyAlignment="1" applyProtection="1">
      <alignment horizontal="left" wrapText="1"/>
    </xf>
    <xf numFmtId="4" fontId="20" fillId="2" borderId="3" xfId="0" applyNumberFormat="1" applyFont="1" applyFill="1" applyBorder="1" applyAlignment="1" applyProtection="1">
      <alignment horizontal="right" wrapText="1"/>
    </xf>
    <xf numFmtId="10" fontId="20" fillId="2" borderId="3" xfId="0" applyNumberFormat="1" applyFont="1" applyFill="1" applyBorder="1" applyAlignment="1" applyProtection="1">
      <alignment horizontal="center" wrapText="1"/>
    </xf>
    <xf numFmtId="4" fontId="20" fillId="2" borderId="3" xfId="0" applyNumberFormat="1" applyFont="1" applyFill="1" applyBorder="1" applyAlignment="1" applyProtection="1">
      <alignment horizontal="right" wrapText="1"/>
    </xf>
    <xf numFmtId="0" fontId="13" fillId="2" borderId="0" xfId="0" applyFont="1" applyFill="1" applyAlignment="1"/>
    <xf numFmtId="44" fontId="21" fillId="2" borderId="0" xfId="2" applyFont="1" applyFill="1" applyAlignment="1">
      <protection locked="0"/>
    </xf>
    <xf numFmtId="44" fontId="21" fillId="2" borderId="1" xfId="0" applyNumberFormat="1" applyFont="1" applyFill="1" applyBorder="1" applyAlignment="1"/>
    <xf numFmtId="44" fontId="13" fillId="2" borderId="1" xfId="0" applyNumberFormat="1" applyFont="1" applyFill="1" applyBorder="1" applyAlignment="1"/>
    <xf numFmtId="49" fontId="16" fillId="0" borderId="3" xfId="0" applyNumberFormat="1" applyFont="1" applyFill="1" applyBorder="1" applyAlignment="1" applyProtection="1">
      <alignment horizontal="center" wrapText="1"/>
    </xf>
    <xf numFmtId="4" fontId="17" fillId="8" borderId="3" xfId="0" applyNumberFormat="1" applyFont="1" applyFill="1" applyBorder="1" applyAlignment="1" applyProtection="1">
      <alignment horizontal="right" wrapText="1"/>
    </xf>
    <xf numFmtId="10" fontId="17" fillId="8" borderId="3" xfId="0" applyNumberFormat="1" applyFont="1" applyFill="1" applyBorder="1" applyAlignment="1" applyProtection="1">
      <alignment horizontal="center" wrapText="1"/>
    </xf>
    <xf numFmtId="4" fontId="17" fillId="8" borderId="3" xfId="0" applyNumberFormat="1" applyFont="1" applyFill="1" applyBorder="1" applyAlignment="1" applyProtection="1">
      <alignment horizontal="right" wrapText="1"/>
    </xf>
    <xf numFmtId="0" fontId="0" fillId="8" borderId="0" xfId="0" applyFill="1" applyAlignment="1"/>
    <xf numFmtId="44" fontId="18" fillId="7" borderId="1" xfId="0" applyNumberFormat="1" applyFont="1" applyFill="1" applyBorder="1" applyAlignment="1"/>
    <xf numFmtId="44" fontId="8" fillId="7" borderId="1" xfId="0" applyNumberFormat="1" applyFont="1" applyFill="1" applyBorder="1" applyAlignment="1"/>
    <xf numFmtId="49" fontId="15" fillId="7" borderId="4" xfId="0" applyNumberFormat="1" applyFont="1" applyFill="1" applyBorder="1" applyAlignment="1" applyProtection="1">
      <alignment horizontal="center" wrapText="1"/>
    </xf>
    <xf numFmtId="49" fontId="15" fillId="7" borderId="5" xfId="0" applyNumberFormat="1" applyFont="1" applyFill="1" applyBorder="1" applyAlignment="1" applyProtection="1">
      <alignment horizontal="center" wrapText="1"/>
    </xf>
    <xf numFmtId="49" fontId="15" fillId="7" borderId="6" xfId="0" applyNumberFormat="1" applyFont="1" applyFill="1" applyBorder="1" applyAlignment="1" applyProtection="1">
      <alignment horizontal="center" wrapText="1"/>
    </xf>
    <xf numFmtId="49" fontId="17" fillId="7" borderId="4" xfId="0" applyNumberFormat="1" applyFont="1" applyFill="1" applyBorder="1" applyAlignment="1" applyProtection="1">
      <alignment horizontal="left" wrapText="1"/>
    </xf>
    <xf numFmtId="49" fontId="17" fillId="7" borderId="6" xfId="0" applyNumberFormat="1" applyFont="1" applyFill="1" applyBorder="1" applyAlignment="1" applyProtection="1">
      <alignment horizontal="left" wrapText="1"/>
    </xf>
    <xf numFmtId="10" fontId="17" fillId="7" borderId="4" xfId="0" applyNumberFormat="1" applyFont="1" applyFill="1" applyBorder="1" applyAlignment="1" applyProtection="1">
      <alignment horizontal="center" wrapText="1"/>
    </xf>
    <xf numFmtId="10" fontId="17" fillId="7" borderId="5" xfId="0" applyNumberFormat="1" applyFont="1" applyFill="1" applyBorder="1" applyAlignment="1" applyProtection="1">
      <alignment horizontal="center" wrapText="1"/>
    </xf>
    <xf numFmtId="10" fontId="17" fillId="7" borderId="6" xfId="0" applyNumberFormat="1" applyFont="1" applyFill="1" applyBorder="1" applyAlignment="1" applyProtection="1">
      <alignment horizontal="center" wrapText="1"/>
    </xf>
    <xf numFmtId="4" fontId="17" fillId="7" borderId="4" xfId="0" applyNumberFormat="1" applyFont="1" applyFill="1" applyBorder="1" applyAlignment="1" applyProtection="1">
      <alignment horizontal="right" wrapText="1"/>
    </xf>
    <xf numFmtId="4" fontId="17" fillId="7" borderId="5" xfId="0" applyNumberFormat="1" applyFont="1" applyFill="1" applyBorder="1" applyAlignment="1" applyProtection="1">
      <alignment horizontal="right" wrapText="1"/>
    </xf>
    <xf numFmtId="4" fontId="17" fillId="7" borderId="6" xfId="0" applyNumberFormat="1" applyFont="1" applyFill="1" applyBorder="1" applyAlignment="1" applyProtection="1">
      <alignment horizontal="right" wrapText="1"/>
    </xf>
    <xf numFmtId="0" fontId="0" fillId="3" borderId="0" xfId="0" applyFill="1" applyAlignment="1"/>
    <xf numFmtId="49" fontId="15" fillId="2" borderId="4" xfId="0" applyNumberFormat="1" applyFont="1" applyFill="1" applyBorder="1" applyAlignment="1" applyProtection="1">
      <alignment horizontal="center" wrapText="1"/>
    </xf>
    <xf numFmtId="49" fontId="15" fillId="2" borderId="5" xfId="0" applyNumberFormat="1" applyFont="1" applyFill="1" applyBorder="1" applyAlignment="1" applyProtection="1">
      <alignment horizontal="center" wrapText="1"/>
    </xf>
    <xf numFmtId="49" fontId="15" fillId="2" borderId="6" xfId="0" applyNumberFormat="1" applyFont="1" applyFill="1" applyBorder="1" applyAlignment="1" applyProtection="1">
      <alignment horizontal="center" wrapText="1"/>
    </xf>
    <xf numFmtId="49" fontId="19" fillId="2" borderId="4" xfId="0" applyNumberFormat="1" applyFont="1" applyFill="1" applyBorder="1" applyAlignment="1" applyProtection="1">
      <alignment horizontal="left" wrapText="1"/>
    </xf>
    <xf numFmtId="49" fontId="19" fillId="2" borderId="6" xfId="0" applyNumberFormat="1" applyFont="1" applyFill="1" applyBorder="1" applyAlignment="1" applyProtection="1">
      <alignment horizontal="left" wrapText="1"/>
    </xf>
    <xf numFmtId="10" fontId="19" fillId="2" borderId="4" xfId="0" applyNumberFormat="1" applyFont="1" applyFill="1" applyBorder="1" applyAlignment="1" applyProtection="1">
      <alignment horizontal="center" wrapText="1"/>
    </xf>
    <xf numFmtId="10" fontId="19" fillId="2" borderId="5" xfId="0" applyNumberFormat="1" applyFont="1" applyFill="1" applyBorder="1" applyAlignment="1" applyProtection="1">
      <alignment horizontal="center" wrapText="1"/>
    </xf>
    <xf numFmtId="10" fontId="19" fillId="2" borderId="6" xfId="0" applyNumberFormat="1" applyFont="1" applyFill="1" applyBorder="1" applyAlignment="1" applyProtection="1">
      <alignment horizontal="center" wrapText="1"/>
    </xf>
    <xf numFmtId="4" fontId="19" fillId="2" borderId="4" xfId="0" applyNumberFormat="1" applyFont="1" applyFill="1" applyBorder="1" applyAlignment="1" applyProtection="1">
      <alignment horizontal="right" wrapText="1"/>
    </xf>
    <xf numFmtId="4" fontId="19" fillId="2" borderId="5" xfId="0" applyNumberFormat="1" applyFont="1" applyFill="1" applyBorder="1" applyAlignment="1" applyProtection="1">
      <alignment horizontal="right" wrapText="1"/>
    </xf>
    <xf numFmtId="4" fontId="19" fillId="2" borderId="6" xfId="0" applyNumberFormat="1" applyFont="1" applyFill="1" applyBorder="1" applyAlignment="1" applyProtection="1">
      <alignment horizontal="right" wrapText="1"/>
    </xf>
    <xf numFmtId="10" fontId="17" fillId="7" borderId="3" xfId="0" applyNumberFormat="1" applyFont="1" applyFill="1" applyBorder="1" applyAlignment="1" applyProtection="1">
      <alignment horizontal="center" wrapText="1"/>
    </xf>
    <xf numFmtId="49" fontId="15" fillId="0" borderId="4" xfId="0" applyNumberFormat="1" applyFont="1" applyFill="1" applyBorder="1" applyAlignment="1" applyProtection="1">
      <alignment horizontal="center" wrapText="1"/>
    </xf>
    <xf numFmtId="49" fontId="15" fillId="0" borderId="5" xfId="0" applyNumberFormat="1" applyFont="1" applyFill="1" applyBorder="1" applyAlignment="1" applyProtection="1">
      <alignment horizontal="center" wrapText="1"/>
    </xf>
    <xf numFmtId="49" fontId="15" fillId="0" borderId="6" xfId="0" applyNumberFormat="1" applyFont="1" applyFill="1" applyBorder="1" applyAlignment="1" applyProtection="1">
      <alignment horizontal="center" wrapText="1"/>
    </xf>
    <xf numFmtId="49" fontId="17" fillId="0" borderId="4" xfId="0" applyNumberFormat="1" applyFont="1" applyFill="1" applyBorder="1" applyAlignment="1" applyProtection="1">
      <alignment horizontal="left" wrapText="1"/>
    </xf>
    <xf numFmtId="49" fontId="17" fillId="0" borderId="6" xfId="0" applyNumberFormat="1" applyFont="1" applyFill="1" applyBorder="1" applyAlignment="1" applyProtection="1">
      <alignment horizontal="left" wrapText="1"/>
    </xf>
    <xf numFmtId="4" fontId="17" fillId="9" borderId="3" xfId="0" applyNumberFormat="1" applyFont="1" applyFill="1" applyBorder="1" applyAlignment="1" applyProtection="1">
      <alignment horizontal="right" wrapText="1"/>
    </xf>
    <xf numFmtId="10" fontId="17" fillId="0" borderId="4" xfId="0" applyNumberFormat="1" applyFont="1" applyFill="1" applyBorder="1" applyAlignment="1" applyProtection="1">
      <alignment horizontal="center" wrapText="1"/>
    </xf>
    <xf numFmtId="10" fontId="17" fillId="0" borderId="5" xfId="0" applyNumberFormat="1" applyFont="1" applyFill="1" applyBorder="1" applyAlignment="1" applyProtection="1">
      <alignment horizontal="center" wrapText="1"/>
    </xf>
    <xf numFmtId="10" fontId="17" fillId="0" borderId="6" xfId="0" applyNumberFormat="1" applyFont="1" applyFill="1" applyBorder="1" applyAlignment="1" applyProtection="1">
      <alignment horizontal="center" wrapText="1"/>
    </xf>
    <xf numFmtId="4" fontId="17" fillId="0" borderId="4" xfId="0" applyNumberFormat="1" applyFont="1" applyFill="1" applyBorder="1" applyAlignment="1" applyProtection="1">
      <alignment horizontal="right" wrapText="1"/>
    </xf>
    <xf numFmtId="4" fontId="17" fillId="0" borderId="5" xfId="0" applyNumberFormat="1" applyFont="1" applyFill="1" applyBorder="1" applyAlignment="1" applyProtection="1">
      <alignment horizontal="right" wrapText="1"/>
    </xf>
    <xf numFmtId="4" fontId="17" fillId="0" borderId="6" xfId="0" applyNumberFormat="1" applyFont="1" applyFill="1" applyBorder="1" applyAlignment="1" applyProtection="1">
      <alignment horizontal="right" wrapText="1"/>
    </xf>
    <xf numFmtId="10" fontId="17" fillId="0" borderId="3" xfId="0" applyNumberFormat="1" applyFont="1" applyFill="1" applyBorder="1" applyAlignment="1" applyProtection="1">
      <alignment horizontal="center" wrapText="1"/>
    </xf>
    <xf numFmtId="0" fontId="22" fillId="2" borderId="0" xfId="0" applyFont="1" applyFill="1"/>
    <xf numFmtId="44" fontId="22" fillId="2" borderId="1" xfId="0" applyNumberFormat="1" applyFont="1" applyFill="1" applyBorder="1"/>
    <xf numFmtId="0" fontId="0" fillId="7" borderId="0" xfId="0" applyFill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9" fillId="0" borderId="1" xfId="0" applyNumberFormat="1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/>
    </xf>
    <xf numFmtId="44" fontId="0" fillId="0" borderId="1" xfId="0" applyNumberFormat="1" applyFill="1" applyBorder="1"/>
    <xf numFmtId="44" fontId="0" fillId="0" borderId="0" xfId="0" applyNumberFormat="1" applyFill="1" applyBorder="1"/>
    <xf numFmtId="43" fontId="8" fillId="0" borderId="4" xfId="0" applyNumberFormat="1" applyFont="1" applyFill="1" applyBorder="1" applyAlignment="1">
      <alignment horizontal="center" wrapText="1"/>
    </xf>
    <xf numFmtId="43" fontId="8" fillId="0" borderId="6" xfId="0" applyNumberFormat="1" applyFont="1" applyFill="1" applyBorder="1" applyAlignment="1">
      <alignment horizontal="center" wrapText="1"/>
    </xf>
    <xf numFmtId="43" fontId="8" fillId="0" borderId="4" xfId="0" applyNumberFormat="1" applyFont="1" applyFill="1" applyBorder="1" applyAlignment="1">
      <alignment horizontal="center"/>
    </xf>
    <xf numFmtId="43" fontId="8" fillId="0" borderId="6" xfId="0" applyNumberFormat="1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3" fontId="23" fillId="6" borderId="7" xfId="0" applyNumberFormat="1" applyFont="1" applyFill="1" applyBorder="1" applyAlignment="1">
      <alignment horizontal="center" vertical="center" wrapText="1"/>
    </xf>
    <xf numFmtId="43" fontId="23" fillId="6" borderId="8" xfId="0" applyNumberFormat="1" applyFont="1" applyFill="1" applyBorder="1" applyAlignment="1">
      <alignment horizontal="center" vertical="center" wrapText="1"/>
    </xf>
    <xf numFmtId="43" fontId="23" fillId="6" borderId="9" xfId="0" applyNumberFormat="1" applyFont="1" applyFill="1" applyBorder="1" applyAlignment="1">
      <alignment horizontal="center" vertical="center" wrapText="1"/>
    </xf>
    <xf numFmtId="0" fontId="24" fillId="6" borderId="0" xfId="0" applyFont="1" applyFill="1"/>
    <xf numFmtId="0" fontId="13" fillId="6" borderId="0" xfId="0" applyFont="1" applyFill="1"/>
    <xf numFmtId="44" fontId="13" fillId="6" borderId="0" xfId="0" applyNumberFormat="1" applyFont="1" applyFill="1"/>
    <xf numFmtId="44" fontId="13" fillId="6" borderId="1" xfId="0" applyNumberFormat="1" applyFont="1" applyFill="1" applyBorder="1"/>
    <xf numFmtId="0" fontId="6" fillId="0" borderId="0" xfId="0" applyFont="1" applyFill="1"/>
    <xf numFmtId="0" fontId="6" fillId="0" borderId="0" xfId="0" applyFont="1"/>
    <xf numFmtId="0" fontId="0" fillId="3" borderId="0" xfId="0" applyFill="1"/>
    <xf numFmtId="4" fontId="0" fillId="0" borderId="0" xfId="0" applyNumberFormat="1"/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623"/>
  <sheetViews>
    <sheetView tabSelected="1" workbookViewId="0">
      <selection sqref="A1:XFD1048576"/>
    </sheetView>
  </sheetViews>
  <sheetFormatPr baseColWidth="10" defaultRowHeight="15" x14ac:dyDescent="0.25"/>
  <cols>
    <col min="1" max="1" width="5.5703125" style="154" customWidth="1"/>
    <col min="2" max="2" width="4.7109375" style="154" customWidth="1"/>
    <col min="3" max="3" width="1.28515625" style="154" customWidth="1"/>
    <col min="4" max="4" width="2.28515625" style="154" customWidth="1"/>
    <col min="5" max="5" width="1.7109375" style="154" customWidth="1"/>
    <col min="6" max="6" width="8.5703125" style="154" customWidth="1"/>
    <col min="7" max="7" width="23.28515625" customWidth="1"/>
    <col min="8" max="8" width="16.5703125" customWidth="1"/>
    <col min="9" max="9" width="17.28515625" hidden="1" customWidth="1"/>
    <col min="10" max="10" width="14.5703125" hidden="1" customWidth="1"/>
    <col min="11" max="11" width="14.7109375" hidden="1" customWidth="1"/>
    <col min="12" max="12" width="15.7109375" hidden="1" customWidth="1"/>
    <col min="13" max="13" width="15.28515625" hidden="1" customWidth="1"/>
    <col min="14" max="14" width="7.85546875" hidden="1" customWidth="1"/>
    <col min="15" max="15" width="5.140625" hidden="1" customWidth="1"/>
    <col min="16" max="16" width="6.42578125" hidden="1" customWidth="1"/>
    <col min="17" max="17" width="0.7109375" hidden="1" customWidth="1"/>
    <col min="18" max="18" width="7.140625" hidden="1" customWidth="1"/>
    <col min="19" max="19" width="12" hidden="1" customWidth="1"/>
    <col min="20" max="20" width="0.85546875" hidden="1" customWidth="1"/>
    <col min="21" max="21" width="0" hidden="1" customWidth="1"/>
    <col min="22" max="22" width="14.85546875" style="7" hidden="1" customWidth="1"/>
    <col min="23" max="46" width="18.140625" style="7" customWidth="1"/>
    <col min="47" max="79" width="11.42578125" style="7"/>
    <col min="257" max="257" width="5.5703125" customWidth="1"/>
    <col min="258" max="258" width="4.7109375" customWidth="1"/>
    <col min="259" max="259" width="1.28515625" customWidth="1"/>
    <col min="260" max="260" width="2.28515625" customWidth="1"/>
    <col min="261" max="261" width="1.7109375" customWidth="1"/>
    <col min="262" max="262" width="8.5703125" customWidth="1"/>
    <col min="263" max="263" width="23.28515625" customWidth="1"/>
    <col min="264" max="264" width="16.5703125" customWidth="1"/>
    <col min="265" max="278" width="0" hidden="1" customWidth="1"/>
    <col min="279" max="302" width="18.140625" customWidth="1"/>
    <col min="513" max="513" width="5.5703125" customWidth="1"/>
    <col min="514" max="514" width="4.7109375" customWidth="1"/>
    <col min="515" max="515" width="1.28515625" customWidth="1"/>
    <col min="516" max="516" width="2.28515625" customWidth="1"/>
    <col min="517" max="517" width="1.7109375" customWidth="1"/>
    <col min="518" max="518" width="8.5703125" customWidth="1"/>
    <col min="519" max="519" width="23.28515625" customWidth="1"/>
    <col min="520" max="520" width="16.5703125" customWidth="1"/>
    <col min="521" max="534" width="0" hidden="1" customWidth="1"/>
    <col min="535" max="558" width="18.140625" customWidth="1"/>
    <col min="769" max="769" width="5.5703125" customWidth="1"/>
    <col min="770" max="770" width="4.7109375" customWidth="1"/>
    <col min="771" max="771" width="1.28515625" customWidth="1"/>
    <col min="772" max="772" width="2.28515625" customWidth="1"/>
    <col min="773" max="773" width="1.7109375" customWidth="1"/>
    <col min="774" max="774" width="8.5703125" customWidth="1"/>
    <col min="775" max="775" width="23.28515625" customWidth="1"/>
    <col min="776" max="776" width="16.5703125" customWidth="1"/>
    <col min="777" max="790" width="0" hidden="1" customWidth="1"/>
    <col min="791" max="814" width="18.140625" customWidth="1"/>
    <col min="1025" max="1025" width="5.5703125" customWidth="1"/>
    <col min="1026" max="1026" width="4.7109375" customWidth="1"/>
    <col min="1027" max="1027" width="1.28515625" customWidth="1"/>
    <col min="1028" max="1028" width="2.28515625" customWidth="1"/>
    <col min="1029" max="1029" width="1.7109375" customWidth="1"/>
    <col min="1030" max="1030" width="8.5703125" customWidth="1"/>
    <col min="1031" max="1031" width="23.28515625" customWidth="1"/>
    <col min="1032" max="1032" width="16.5703125" customWidth="1"/>
    <col min="1033" max="1046" width="0" hidden="1" customWidth="1"/>
    <col min="1047" max="1070" width="18.140625" customWidth="1"/>
    <col min="1281" max="1281" width="5.5703125" customWidth="1"/>
    <col min="1282" max="1282" width="4.7109375" customWidth="1"/>
    <col min="1283" max="1283" width="1.28515625" customWidth="1"/>
    <col min="1284" max="1284" width="2.28515625" customWidth="1"/>
    <col min="1285" max="1285" width="1.7109375" customWidth="1"/>
    <col min="1286" max="1286" width="8.5703125" customWidth="1"/>
    <col min="1287" max="1287" width="23.28515625" customWidth="1"/>
    <col min="1288" max="1288" width="16.5703125" customWidth="1"/>
    <col min="1289" max="1302" width="0" hidden="1" customWidth="1"/>
    <col min="1303" max="1326" width="18.140625" customWidth="1"/>
    <col min="1537" max="1537" width="5.5703125" customWidth="1"/>
    <col min="1538" max="1538" width="4.7109375" customWidth="1"/>
    <col min="1539" max="1539" width="1.28515625" customWidth="1"/>
    <col min="1540" max="1540" width="2.28515625" customWidth="1"/>
    <col min="1541" max="1541" width="1.7109375" customWidth="1"/>
    <col min="1542" max="1542" width="8.5703125" customWidth="1"/>
    <col min="1543" max="1543" width="23.28515625" customWidth="1"/>
    <col min="1544" max="1544" width="16.5703125" customWidth="1"/>
    <col min="1545" max="1558" width="0" hidden="1" customWidth="1"/>
    <col min="1559" max="1582" width="18.140625" customWidth="1"/>
    <col min="1793" max="1793" width="5.5703125" customWidth="1"/>
    <col min="1794" max="1794" width="4.7109375" customWidth="1"/>
    <col min="1795" max="1795" width="1.28515625" customWidth="1"/>
    <col min="1796" max="1796" width="2.28515625" customWidth="1"/>
    <col min="1797" max="1797" width="1.7109375" customWidth="1"/>
    <col min="1798" max="1798" width="8.5703125" customWidth="1"/>
    <col min="1799" max="1799" width="23.28515625" customWidth="1"/>
    <col min="1800" max="1800" width="16.5703125" customWidth="1"/>
    <col min="1801" max="1814" width="0" hidden="1" customWidth="1"/>
    <col min="1815" max="1838" width="18.140625" customWidth="1"/>
    <col min="2049" max="2049" width="5.5703125" customWidth="1"/>
    <col min="2050" max="2050" width="4.7109375" customWidth="1"/>
    <col min="2051" max="2051" width="1.28515625" customWidth="1"/>
    <col min="2052" max="2052" width="2.28515625" customWidth="1"/>
    <col min="2053" max="2053" width="1.7109375" customWidth="1"/>
    <col min="2054" max="2054" width="8.5703125" customWidth="1"/>
    <col min="2055" max="2055" width="23.28515625" customWidth="1"/>
    <col min="2056" max="2056" width="16.5703125" customWidth="1"/>
    <col min="2057" max="2070" width="0" hidden="1" customWidth="1"/>
    <col min="2071" max="2094" width="18.140625" customWidth="1"/>
    <col min="2305" max="2305" width="5.5703125" customWidth="1"/>
    <col min="2306" max="2306" width="4.7109375" customWidth="1"/>
    <col min="2307" max="2307" width="1.28515625" customWidth="1"/>
    <col min="2308" max="2308" width="2.28515625" customWidth="1"/>
    <col min="2309" max="2309" width="1.7109375" customWidth="1"/>
    <col min="2310" max="2310" width="8.5703125" customWidth="1"/>
    <col min="2311" max="2311" width="23.28515625" customWidth="1"/>
    <col min="2312" max="2312" width="16.5703125" customWidth="1"/>
    <col min="2313" max="2326" width="0" hidden="1" customWidth="1"/>
    <col min="2327" max="2350" width="18.140625" customWidth="1"/>
    <col min="2561" max="2561" width="5.5703125" customWidth="1"/>
    <col min="2562" max="2562" width="4.7109375" customWidth="1"/>
    <col min="2563" max="2563" width="1.28515625" customWidth="1"/>
    <col min="2564" max="2564" width="2.28515625" customWidth="1"/>
    <col min="2565" max="2565" width="1.7109375" customWidth="1"/>
    <col min="2566" max="2566" width="8.5703125" customWidth="1"/>
    <col min="2567" max="2567" width="23.28515625" customWidth="1"/>
    <col min="2568" max="2568" width="16.5703125" customWidth="1"/>
    <col min="2569" max="2582" width="0" hidden="1" customWidth="1"/>
    <col min="2583" max="2606" width="18.140625" customWidth="1"/>
    <col min="2817" max="2817" width="5.5703125" customWidth="1"/>
    <col min="2818" max="2818" width="4.7109375" customWidth="1"/>
    <col min="2819" max="2819" width="1.28515625" customWidth="1"/>
    <col min="2820" max="2820" width="2.28515625" customWidth="1"/>
    <col min="2821" max="2821" width="1.7109375" customWidth="1"/>
    <col min="2822" max="2822" width="8.5703125" customWidth="1"/>
    <col min="2823" max="2823" width="23.28515625" customWidth="1"/>
    <col min="2824" max="2824" width="16.5703125" customWidth="1"/>
    <col min="2825" max="2838" width="0" hidden="1" customWidth="1"/>
    <col min="2839" max="2862" width="18.140625" customWidth="1"/>
    <col min="3073" max="3073" width="5.5703125" customWidth="1"/>
    <col min="3074" max="3074" width="4.7109375" customWidth="1"/>
    <col min="3075" max="3075" width="1.28515625" customWidth="1"/>
    <col min="3076" max="3076" width="2.28515625" customWidth="1"/>
    <col min="3077" max="3077" width="1.7109375" customWidth="1"/>
    <col min="3078" max="3078" width="8.5703125" customWidth="1"/>
    <col min="3079" max="3079" width="23.28515625" customWidth="1"/>
    <col min="3080" max="3080" width="16.5703125" customWidth="1"/>
    <col min="3081" max="3094" width="0" hidden="1" customWidth="1"/>
    <col min="3095" max="3118" width="18.140625" customWidth="1"/>
    <col min="3329" max="3329" width="5.5703125" customWidth="1"/>
    <col min="3330" max="3330" width="4.7109375" customWidth="1"/>
    <col min="3331" max="3331" width="1.28515625" customWidth="1"/>
    <col min="3332" max="3332" width="2.28515625" customWidth="1"/>
    <col min="3333" max="3333" width="1.7109375" customWidth="1"/>
    <col min="3334" max="3334" width="8.5703125" customWidth="1"/>
    <col min="3335" max="3335" width="23.28515625" customWidth="1"/>
    <col min="3336" max="3336" width="16.5703125" customWidth="1"/>
    <col min="3337" max="3350" width="0" hidden="1" customWidth="1"/>
    <col min="3351" max="3374" width="18.140625" customWidth="1"/>
    <col min="3585" max="3585" width="5.5703125" customWidth="1"/>
    <col min="3586" max="3586" width="4.7109375" customWidth="1"/>
    <col min="3587" max="3587" width="1.28515625" customWidth="1"/>
    <col min="3588" max="3588" width="2.28515625" customWidth="1"/>
    <col min="3589" max="3589" width="1.7109375" customWidth="1"/>
    <col min="3590" max="3590" width="8.5703125" customWidth="1"/>
    <col min="3591" max="3591" width="23.28515625" customWidth="1"/>
    <col min="3592" max="3592" width="16.5703125" customWidth="1"/>
    <col min="3593" max="3606" width="0" hidden="1" customWidth="1"/>
    <col min="3607" max="3630" width="18.140625" customWidth="1"/>
    <col min="3841" max="3841" width="5.5703125" customWidth="1"/>
    <col min="3842" max="3842" width="4.7109375" customWidth="1"/>
    <col min="3843" max="3843" width="1.28515625" customWidth="1"/>
    <col min="3844" max="3844" width="2.28515625" customWidth="1"/>
    <col min="3845" max="3845" width="1.7109375" customWidth="1"/>
    <col min="3846" max="3846" width="8.5703125" customWidth="1"/>
    <col min="3847" max="3847" width="23.28515625" customWidth="1"/>
    <col min="3848" max="3848" width="16.5703125" customWidth="1"/>
    <col min="3849" max="3862" width="0" hidden="1" customWidth="1"/>
    <col min="3863" max="3886" width="18.140625" customWidth="1"/>
    <col min="4097" max="4097" width="5.5703125" customWidth="1"/>
    <col min="4098" max="4098" width="4.7109375" customWidth="1"/>
    <col min="4099" max="4099" width="1.28515625" customWidth="1"/>
    <col min="4100" max="4100" width="2.28515625" customWidth="1"/>
    <col min="4101" max="4101" width="1.7109375" customWidth="1"/>
    <col min="4102" max="4102" width="8.5703125" customWidth="1"/>
    <col min="4103" max="4103" width="23.28515625" customWidth="1"/>
    <col min="4104" max="4104" width="16.5703125" customWidth="1"/>
    <col min="4105" max="4118" width="0" hidden="1" customWidth="1"/>
    <col min="4119" max="4142" width="18.140625" customWidth="1"/>
    <col min="4353" max="4353" width="5.5703125" customWidth="1"/>
    <col min="4354" max="4354" width="4.7109375" customWidth="1"/>
    <col min="4355" max="4355" width="1.28515625" customWidth="1"/>
    <col min="4356" max="4356" width="2.28515625" customWidth="1"/>
    <col min="4357" max="4357" width="1.7109375" customWidth="1"/>
    <col min="4358" max="4358" width="8.5703125" customWidth="1"/>
    <col min="4359" max="4359" width="23.28515625" customWidth="1"/>
    <col min="4360" max="4360" width="16.5703125" customWidth="1"/>
    <col min="4361" max="4374" width="0" hidden="1" customWidth="1"/>
    <col min="4375" max="4398" width="18.140625" customWidth="1"/>
    <col min="4609" max="4609" width="5.5703125" customWidth="1"/>
    <col min="4610" max="4610" width="4.7109375" customWidth="1"/>
    <col min="4611" max="4611" width="1.28515625" customWidth="1"/>
    <col min="4612" max="4612" width="2.28515625" customWidth="1"/>
    <col min="4613" max="4613" width="1.7109375" customWidth="1"/>
    <col min="4614" max="4614" width="8.5703125" customWidth="1"/>
    <col min="4615" max="4615" width="23.28515625" customWidth="1"/>
    <col min="4616" max="4616" width="16.5703125" customWidth="1"/>
    <col min="4617" max="4630" width="0" hidden="1" customWidth="1"/>
    <col min="4631" max="4654" width="18.140625" customWidth="1"/>
    <col min="4865" max="4865" width="5.5703125" customWidth="1"/>
    <col min="4866" max="4866" width="4.7109375" customWidth="1"/>
    <col min="4867" max="4867" width="1.28515625" customWidth="1"/>
    <col min="4868" max="4868" width="2.28515625" customWidth="1"/>
    <col min="4869" max="4869" width="1.7109375" customWidth="1"/>
    <col min="4870" max="4870" width="8.5703125" customWidth="1"/>
    <col min="4871" max="4871" width="23.28515625" customWidth="1"/>
    <col min="4872" max="4872" width="16.5703125" customWidth="1"/>
    <col min="4873" max="4886" width="0" hidden="1" customWidth="1"/>
    <col min="4887" max="4910" width="18.140625" customWidth="1"/>
    <col min="5121" max="5121" width="5.5703125" customWidth="1"/>
    <col min="5122" max="5122" width="4.7109375" customWidth="1"/>
    <col min="5123" max="5123" width="1.28515625" customWidth="1"/>
    <col min="5124" max="5124" width="2.28515625" customWidth="1"/>
    <col min="5125" max="5125" width="1.7109375" customWidth="1"/>
    <col min="5126" max="5126" width="8.5703125" customWidth="1"/>
    <col min="5127" max="5127" width="23.28515625" customWidth="1"/>
    <col min="5128" max="5128" width="16.5703125" customWidth="1"/>
    <col min="5129" max="5142" width="0" hidden="1" customWidth="1"/>
    <col min="5143" max="5166" width="18.140625" customWidth="1"/>
    <col min="5377" max="5377" width="5.5703125" customWidth="1"/>
    <col min="5378" max="5378" width="4.7109375" customWidth="1"/>
    <col min="5379" max="5379" width="1.28515625" customWidth="1"/>
    <col min="5380" max="5380" width="2.28515625" customWidth="1"/>
    <col min="5381" max="5381" width="1.7109375" customWidth="1"/>
    <col min="5382" max="5382" width="8.5703125" customWidth="1"/>
    <col min="5383" max="5383" width="23.28515625" customWidth="1"/>
    <col min="5384" max="5384" width="16.5703125" customWidth="1"/>
    <col min="5385" max="5398" width="0" hidden="1" customWidth="1"/>
    <col min="5399" max="5422" width="18.140625" customWidth="1"/>
    <col min="5633" max="5633" width="5.5703125" customWidth="1"/>
    <col min="5634" max="5634" width="4.7109375" customWidth="1"/>
    <col min="5635" max="5635" width="1.28515625" customWidth="1"/>
    <col min="5636" max="5636" width="2.28515625" customWidth="1"/>
    <col min="5637" max="5637" width="1.7109375" customWidth="1"/>
    <col min="5638" max="5638" width="8.5703125" customWidth="1"/>
    <col min="5639" max="5639" width="23.28515625" customWidth="1"/>
    <col min="5640" max="5640" width="16.5703125" customWidth="1"/>
    <col min="5641" max="5654" width="0" hidden="1" customWidth="1"/>
    <col min="5655" max="5678" width="18.140625" customWidth="1"/>
    <col min="5889" max="5889" width="5.5703125" customWidth="1"/>
    <col min="5890" max="5890" width="4.7109375" customWidth="1"/>
    <col min="5891" max="5891" width="1.28515625" customWidth="1"/>
    <col min="5892" max="5892" width="2.28515625" customWidth="1"/>
    <col min="5893" max="5893" width="1.7109375" customWidth="1"/>
    <col min="5894" max="5894" width="8.5703125" customWidth="1"/>
    <col min="5895" max="5895" width="23.28515625" customWidth="1"/>
    <col min="5896" max="5896" width="16.5703125" customWidth="1"/>
    <col min="5897" max="5910" width="0" hidden="1" customWidth="1"/>
    <col min="5911" max="5934" width="18.140625" customWidth="1"/>
    <col min="6145" max="6145" width="5.5703125" customWidth="1"/>
    <col min="6146" max="6146" width="4.7109375" customWidth="1"/>
    <col min="6147" max="6147" width="1.28515625" customWidth="1"/>
    <col min="6148" max="6148" width="2.28515625" customWidth="1"/>
    <col min="6149" max="6149" width="1.7109375" customWidth="1"/>
    <col min="6150" max="6150" width="8.5703125" customWidth="1"/>
    <col min="6151" max="6151" width="23.28515625" customWidth="1"/>
    <col min="6152" max="6152" width="16.5703125" customWidth="1"/>
    <col min="6153" max="6166" width="0" hidden="1" customWidth="1"/>
    <col min="6167" max="6190" width="18.140625" customWidth="1"/>
    <col min="6401" max="6401" width="5.5703125" customWidth="1"/>
    <col min="6402" max="6402" width="4.7109375" customWidth="1"/>
    <col min="6403" max="6403" width="1.28515625" customWidth="1"/>
    <col min="6404" max="6404" width="2.28515625" customWidth="1"/>
    <col min="6405" max="6405" width="1.7109375" customWidth="1"/>
    <col min="6406" max="6406" width="8.5703125" customWidth="1"/>
    <col min="6407" max="6407" width="23.28515625" customWidth="1"/>
    <col min="6408" max="6408" width="16.5703125" customWidth="1"/>
    <col min="6409" max="6422" width="0" hidden="1" customWidth="1"/>
    <col min="6423" max="6446" width="18.140625" customWidth="1"/>
    <col min="6657" max="6657" width="5.5703125" customWidth="1"/>
    <col min="6658" max="6658" width="4.7109375" customWidth="1"/>
    <col min="6659" max="6659" width="1.28515625" customWidth="1"/>
    <col min="6660" max="6660" width="2.28515625" customWidth="1"/>
    <col min="6661" max="6661" width="1.7109375" customWidth="1"/>
    <col min="6662" max="6662" width="8.5703125" customWidth="1"/>
    <col min="6663" max="6663" width="23.28515625" customWidth="1"/>
    <col min="6664" max="6664" width="16.5703125" customWidth="1"/>
    <col min="6665" max="6678" width="0" hidden="1" customWidth="1"/>
    <col min="6679" max="6702" width="18.140625" customWidth="1"/>
    <col min="6913" max="6913" width="5.5703125" customWidth="1"/>
    <col min="6914" max="6914" width="4.7109375" customWidth="1"/>
    <col min="6915" max="6915" width="1.28515625" customWidth="1"/>
    <col min="6916" max="6916" width="2.28515625" customWidth="1"/>
    <col min="6917" max="6917" width="1.7109375" customWidth="1"/>
    <col min="6918" max="6918" width="8.5703125" customWidth="1"/>
    <col min="6919" max="6919" width="23.28515625" customWidth="1"/>
    <col min="6920" max="6920" width="16.5703125" customWidth="1"/>
    <col min="6921" max="6934" width="0" hidden="1" customWidth="1"/>
    <col min="6935" max="6958" width="18.140625" customWidth="1"/>
    <col min="7169" max="7169" width="5.5703125" customWidth="1"/>
    <col min="7170" max="7170" width="4.7109375" customWidth="1"/>
    <col min="7171" max="7171" width="1.28515625" customWidth="1"/>
    <col min="7172" max="7172" width="2.28515625" customWidth="1"/>
    <col min="7173" max="7173" width="1.7109375" customWidth="1"/>
    <col min="7174" max="7174" width="8.5703125" customWidth="1"/>
    <col min="7175" max="7175" width="23.28515625" customWidth="1"/>
    <col min="7176" max="7176" width="16.5703125" customWidth="1"/>
    <col min="7177" max="7190" width="0" hidden="1" customWidth="1"/>
    <col min="7191" max="7214" width="18.140625" customWidth="1"/>
    <col min="7425" max="7425" width="5.5703125" customWidth="1"/>
    <col min="7426" max="7426" width="4.7109375" customWidth="1"/>
    <col min="7427" max="7427" width="1.28515625" customWidth="1"/>
    <col min="7428" max="7428" width="2.28515625" customWidth="1"/>
    <col min="7429" max="7429" width="1.7109375" customWidth="1"/>
    <col min="7430" max="7430" width="8.5703125" customWidth="1"/>
    <col min="7431" max="7431" width="23.28515625" customWidth="1"/>
    <col min="7432" max="7432" width="16.5703125" customWidth="1"/>
    <col min="7433" max="7446" width="0" hidden="1" customWidth="1"/>
    <col min="7447" max="7470" width="18.140625" customWidth="1"/>
    <col min="7681" max="7681" width="5.5703125" customWidth="1"/>
    <col min="7682" max="7682" width="4.7109375" customWidth="1"/>
    <col min="7683" max="7683" width="1.28515625" customWidth="1"/>
    <col min="7684" max="7684" width="2.28515625" customWidth="1"/>
    <col min="7685" max="7685" width="1.7109375" customWidth="1"/>
    <col min="7686" max="7686" width="8.5703125" customWidth="1"/>
    <col min="7687" max="7687" width="23.28515625" customWidth="1"/>
    <col min="7688" max="7688" width="16.5703125" customWidth="1"/>
    <col min="7689" max="7702" width="0" hidden="1" customWidth="1"/>
    <col min="7703" max="7726" width="18.140625" customWidth="1"/>
    <col min="7937" max="7937" width="5.5703125" customWidth="1"/>
    <col min="7938" max="7938" width="4.7109375" customWidth="1"/>
    <col min="7939" max="7939" width="1.28515625" customWidth="1"/>
    <col min="7940" max="7940" width="2.28515625" customWidth="1"/>
    <col min="7941" max="7941" width="1.7109375" customWidth="1"/>
    <col min="7942" max="7942" width="8.5703125" customWidth="1"/>
    <col min="7943" max="7943" width="23.28515625" customWidth="1"/>
    <col min="7944" max="7944" width="16.5703125" customWidth="1"/>
    <col min="7945" max="7958" width="0" hidden="1" customWidth="1"/>
    <col min="7959" max="7982" width="18.140625" customWidth="1"/>
    <col min="8193" max="8193" width="5.5703125" customWidth="1"/>
    <col min="8194" max="8194" width="4.7109375" customWidth="1"/>
    <col min="8195" max="8195" width="1.28515625" customWidth="1"/>
    <col min="8196" max="8196" width="2.28515625" customWidth="1"/>
    <col min="8197" max="8197" width="1.7109375" customWidth="1"/>
    <col min="8198" max="8198" width="8.5703125" customWidth="1"/>
    <col min="8199" max="8199" width="23.28515625" customWidth="1"/>
    <col min="8200" max="8200" width="16.5703125" customWidth="1"/>
    <col min="8201" max="8214" width="0" hidden="1" customWidth="1"/>
    <col min="8215" max="8238" width="18.140625" customWidth="1"/>
    <col min="8449" max="8449" width="5.5703125" customWidth="1"/>
    <col min="8450" max="8450" width="4.7109375" customWidth="1"/>
    <col min="8451" max="8451" width="1.28515625" customWidth="1"/>
    <col min="8452" max="8452" width="2.28515625" customWidth="1"/>
    <col min="8453" max="8453" width="1.7109375" customWidth="1"/>
    <col min="8454" max="8454" width="8.5703125" customWidth="1"/>
    <col min="8455" max="8455" width="23.28515625" customWidth="1"/>
    <col min="8456" max="8456" width="16.5703125" customWidth="1"/>
    <col min="8457" max="8470" width="0" hidden="1" customWidth="1"/>
    <col min="8471" max="8494" width="18.140625" customWidth="1"/>
    <col min="8705" max="8705" width="5.5703125" customWidth="1"/>
    <col min="8706" max="8706" width="4.7109375" customWidth="1"/>
    <col min="8707" max="8707" width="1.28515625" customWidth="1"/>
    <col min="8708" max="8708" width="2.28515625" customWidth="1"/>
    <col min="8709" max="8709" width="1.7109375" customWidth="1"/>
    <col min="8710" max="8710" width="8.5703125" customWidth="1"/>
    <col min="8711" max="8711" width="23.28515625" customWidth="1"/>
    <col min="8712" max="8712" width="16.5703125" customWidth="1"/>
    <col min="8713" max="8726" width="0" hidden="1" customWidth="1"/>
    <col min="8727" max="8750" width="18.140625" customWidth="1"/>
    <col min="8961" max="8961" width="5.5703125" customWidth="1"/>
    <col min="8962" max="8962" width="4.7109375" customWidth="1"/>
    <col min="8963" max="8963" width="1.28515625" customWidth="1"/>
    <col min="8964" max="8964" width="2.28515625" customWidth="1"/>
    <col min="8965" max="8965" width="1.7109375" customWidth="1"/>
    <col min="8966" max="8966" width="8.5703125" customWidth="1"/>
    <col min="8967" max="8967" width="23.28515625" customWidth="1"/>
    <col min="8968" max="8968" width="16.5703125" customWidth="1"/>
    <col min="8969" max="8982" width="0" hidden="1" customWidth="1"/>
    <col min="8983" max="9006" width="18.140625" customWidth="1"/>
    <col min="9217" max="9217" width="5.5703125" customWidth="1"/>
    <col min="9218" max="9218" width="4.7109375" customWidth="1"/>
    <col min="9219" max="9219" width="1.28515625" customWidth="1"/>
    <col min="9220" max="9220" width="2.28515625" customWidth="1"/>
    <col min="9221" max="9221" width="1.7109375" customWidth="1"/>
    <col min="9222" max="9222" width="8.5703125" customWidth="1"/>
    <col min="9223" max="9223" width="23.28515625" customWidth="1"/>
    <col min="9224" max="9224" width="16.5703125" customWidth="1"/>
    <col min="9225" max="9238" width="0" hidden="1" customWidth="1"/>
    <col min="9239" max="9262" width="18.140625" customWidth="1"/>
    <col min="9473" max="9473" width="5.5703125" customWidth="1"/>
    <col min="9474" max="9474" width="4.7109375" customWidth="1"/>
    <col min="9475" max="9475" width="1.28515625" customWidth="1"/>
    <col min="9476" max="9476" width="2.28515625" customWidth="1"/>
    <col min="9477" max="9477" width="1.7109375" customWidth="1"/>
    <col min="9478" max="9478" width="8.5703125" customWidth="1"/>
    <col min="9479" max="9479" width="23.28515625" customWidth="1"/>
    <col min="9480" max="9480" width="16.5703125" customWidth="1"/>
    <col min="9481" max="9494" width="0" hidden="1" customWidth="1"/>
    <col min="9495" max="9518" width="18.140625" customWidth="1"/>
    <col min="9729" max="9729" width="5.5703125" customWidth="1"/>
    <col min="9730" max="9730" width="4.7109375" customWidth="1"/>
    <col min="9731" max="9731" width="1.28515625" customWidth="1"/>
    <col min="9732" max="9732" width="2.28515625" customWidth="1"/>
    <col min="9733" max="9733" width="1.7109375" customWidth="1"/>
    <col min="9734" max="9734" width="8.5703125" customWidth="1"/>
    <col min="9735" max="9735" width="23.28515625" customWidth="1"/>
    <col min="9736" max="9736" width="16.5703125" customWidth="1"/>
    <col min="9737" max="9750" width="0" hidden="1" customWidth="1"/>
    <col min="9751" max="9774" width="18.140625" customWidth="1"/>
    <col min="9985" max="9985" width="5.5703125" customWidth="1"/>
    <col min="9986" max="9986" width="4.7109375" customWidth="1"/>
    <col min="9987" max="9987" width="1.28515625" customWidth="1"/>
    <col min="9988" max="9988" width="2.28515625" customWidth="1"/>
    <col min="9989" max="9989" width="1.7109375" customWidth="1"/>
    <col min="9990" max="9990" width="8.5703125" customWidth="1"/>
    <col min="9991" max="9991" width="23.28515625" customWidth="1"/>
    <col min="9992" max="9992" width="16.5703125" customWidth="1"/>
    <col min="9993" max="10006" width="0" hidden="1" customWidth="1"/>
    <col min="10007" max="10030" width="18.140625" customWidth="1"/>
    <col min="10241" max="10241" width="5.5703125" customWidth="1"/>
    <col min="10242" max="10242" width="4.7109375" customWidth="1"/>
    <col min="10243" max="10243" width="1.28515625" customWidth="1"/>
    <col min="10244" max="10244" width="2.28515625" customWidth="1"/>
    <col min="10245" max="10245" width="1.7109375" customWidth="1"/>
    <col min="10246" max="10246" width="8.5703125" customWidth="1"/>
    <col min="10247" max="10247" width="23.28515625" customWidth="1"/>
    <col min="10248" max="10248" width="16.5703125" customWidth="1"/>
    <col min="10249" max="10262" width="0" hidden="1" customWidth="1"/>
    <col min="10263" max="10286" width="18.140625" customWidth="1"/>
    <col min="10497" max="10497" width="5.5703125" customWidth="1"/>
    <col min="10498" max="10498" width="4.7109375" customWidth="1"/>
    <col min="10499" max="10499" width="1.28515625" customWidth="1"/>
    <col min="10500" max="10500" width="2.28515625" customWidth="1"/>
    <col min="10501" max="10501" width="1.7109375" customWidth="1"/>
    <col min="10502" max="10502" width="8.5703125" customWidth="1"/>
    <col min="10503" max="10503" width="23.28515625" customWidth="1"/>
    <col min="10504" max="10504" width="16.5703125" customWidth="1"/>
    <col min="10505" max="10518" width="0" hidden="1" customWidth="1"/>
    <col min="10519" max="10542" width="18.140625" customWidth="1"/>
    <col min="10753" max="10753" width="5.5703125" customWidth="1"/>
    <col min="10754" max="10754" width="4.7109375" customWidth="1"/>
    <col min="10755" max="10755" width="1.28515625" customWidth="1"/>
    <col min="10756" max="10756" width="2.28515625" customWidth="1"/>
    <col min="10757" max="10757" width="1.7109375" customWidth="1"/>
    <col min="10758" max="10758" width="8.5703125" customWidth="1"/>
    <col min="10759" max="10759" width="23.28515625" customWidth="1"/>
    <col min="10760" max="10760" width="16.5703125" customWidth="1"/>
    <col min="10761" max="10774" width="0" hidden="1" customWidth="1"/>
    <col min="10775" max="10798" width="18.140625" customWidth="1"/>
    <col min="11009" max="11009" width="5.5703125" customWidth="1"/>
    <col min="11010" max="11010" width="4.7109375" customWidth="1"/>
    <col min="11011" max="11011" width="1.28515625" customWidth="1"/>
    <col min="11012" max="11012" width="2.28515625" customWidth="1"/>
    <col min="11013" max="11013" width="1.7109375" customWidth="1"/>
    <col min="11014" max="11014" width="8.5703125" customWidth="1"/>
    <col min="11015" max="11015" width="23.28515625" customWidth="1"/>
    <col min="11016" max="11016" width="16.5703125" customWidth="1"/>
    <col min="11017" max="11030" width="0" hidden="1" customWidth="1"/>
    <col min="11031" max="11054" width="18.140625" customWidth="1"/>
    <col min="11265" max="11265" width="5.5703125" customWidth="1"/>
    <col min="11266" max="11266" width="4.7109375" customWidth="1"/>
    <col min="11267" max="11267" width="1.28515625" customWidth="1"/>
    <col min="11268" max="11268" width="2.28515625" customWidth="1"/>
    <col min="11269" max="11269" width="1.7109375" customWidth="1"/>
    <col min="11270" max="11270" width="8.5703125" customWidth="1"/>
    <col min="11271" max="11271" width="23.28515625" customWidth="1"/>
    <col min="11272" max="11272" width="16.5703125" customWidth="1"/>
    <col min="11273" max="11286" width="0" hidden="1" customWidth="1"/>
    <col min="11287" max="11310" width="18.140625" customWidth="1"/>
    <col min="11521" max="11521" width="5.5703125" customWidth="1"/>
    <col min="11522" max="11522" width="4.7109375" customWidth="1"/>
    <col min="11523" max="11523" width="1.28515625" customWidth="1"/>
    <col min="11524" max="11524" width="2.28515625" customWidth="1"/>
    <col min="11525" max="11525" width="1.7109375" customWidth="1"/>
    <col min="11526" max="11526" width="8.5703125" customWidth="1"/>
    <col min="11527" max="11527" width="23.28515625" customWidth="1"/>
    <col min="11528" max="11528" width="16.5703125" customWidth="1"/>
    <col min="11529" max="11542" width="0" hidden="1" customWidth="1"/>
    <col min="11543" max="11566" width="18.140625" customWidth="1"/>
    <col min="11777" max="11777" width="5.5703125" customWidth="1"/>
    <col min="11778" max="11778" width="4.7109375" customWidth="1"/>
    <col min="11779" max="11779" width="1.28515625" customWidth="1"/>
    <col min="11780" max="11780" width="2.28515625" customWidth="1"/>
    <col min="11781" max="11781" width="1.7109375" customWidth="1"/>
    <col min="11782" max="11782" width="8.5703125" customWidth="1"/>
    <col min="11783" max="11783" width="23.28515625" customWidth="1"/>
    <col min="11784" max="11784" width="16.5703125" customWidth="1"/>
    <col min="11785" max="11798" width="0" hidden="1" customWidth="1"/>
    <col min="11799" max="11822" width="18.140625" customWidth="1"/>
    <col min="12033" max="12033" width="5.5703125" customWidth="1"/>
    <col min="12034" max="12034" width="4.7109375" customWidth="1"/>
    <col min="12035" max="12035" width="1.28515625" customWidth="1"/>
    <col min="12036" max="12036" width="2.28515625" customWidth="1"/>
    <col min="12037" max="12037" width="1.7109375" customWidth="1"/>
    <col min="12038" max="12038" width="8.5703125" customWidth="1"/>
    <col min="12039" max="12039" width="23.28515625" customWidth="1"/>
    <col min="12040" max="12040" width="16.5703125" customWidth="1"/>
    <col min="12041" max="12054" width="0" hidden="1" customWidth="1"/>
    <col min="12055" max="12078" width="18.140625" customWidth="1"/>
    <col min="12289" max="12289" width="5.5703125" customWidth="1"/>
    <col min="12290" max="12290" width="4.7109375" customWidth="1"/>
    <col min="12291" max="12291" width="1.28515625" customWidth="1"/>
    <col min="12292" max="12292" width="2.28515625" customWidth="1"/>
    <col min="12293" max="12293" width="1.7109375" customWidth="1"/>
    <col min="12294" max="12294" width="8.5703125" customWidth="1"/>
    <col min="12295" max="12295" width="23.28515625" customWidth="1"/>
    <col min="12296" max="12296" width="16.5703125" customWidth="1"/>
    <col min="12297" max="12310" width="0" hidden="1" customWidth="1"/>
    <col min="12311" max="12334" width="18.140625" customWidth="1"/>
    <col min="12545" max="12545" width="5.5703125" customWidth="1"/>
    <col min="12546" max="12546" width="4.7109375" customWidth="1"/>
    <col min="12547" max="12547" width="1.28515625" customWidth="1"/>
    <col min="12548" max="12548" width="2.28515625" customWidth="1"/>
    <col min="12549" max="12549" width="1.7109375" customWidth="1"/>
    <col min="12550" max="12550" width="8.5703125" customWidth="1"/>
    <col min="12551" max="12551" width="23.28515625" customWidth="1"/>
    <col min="12552" max="12552" width="16.5703125" customWidth="1"/>
    <col min="12553" max="12566" width="0" hidden="1" customWidth="1"/>
    <col min="12567" max="12590" width="18.140625" customWidth="1"/>
    <col min="12801" max="12801" width="5.5703125" customWidth="1"/>
    <col min="12802" max="12802" width="4.7109375" customWidth="1"/>
    <col min="12803" max="12803" width="1.28515625" customWidth="1"/>
    <col min="12804" max="12804" width="2.28515625" customWidth="1"/>
    <col min="12805" max="12805" width="1.7109375" customWidth="1"/>
    <col min="12806" max="12806" width="8.5703125" customWidth="1"/>
    <col min="12807" max="12807" width="23.28515625" customWidth="1"/>
    <col min="12808" max="12808" width="16.5703125" customWidth="1"/>
    <col min="12809" max="12822" width="0" hidden="1" customWidth="1"/>
    <col min="12823" max="12846" width="18.140625" customWidth="1"/>
    <col min="13057" max="13057" width="5.5703125" customWidth="1"/>
    <col min="13058" max="13058" width="4.7109375" customWidth="1"/>
    <col min="13059" max="13059" width="1.28515625" customWidth="1"/>
    <col min="13060" max="13060" width="2.28515625" customWidth="1"/>
    <col min="13061" max="13061" width="1.7109375" customWidth="1"/>
    <col min="13062" max="13062" width="8.5703125" customWidth="1"/>
    <col min="13063" max="13063" width="23.28515625" customWidth="1"/>
    <col min="13064" max="13064" width="16.5703125" customWidth="1"/>
    <col min="13065" max="13078" width="0" hidden="1" customWidth="1"/>
    <col min="13079" max="13102" width="18.140625" customWidth="1"/>
    <col min="13313" max="13313" width="5.5703125" customWidth="1"/>
    <col min="13314" max="13314" width="4.7109375" customWidth="1"/>
    <col min="13315" max="13315" width="1.28515625" customWidth="1"/>
    <col min="13316" max="13316" width="2.28515625" customWidth="1"/>
    <col min="13317" max="13317" width="1.7109375" customWidth="1"/>
    <col min="13318" max="13318" width="8.5703125" customWidth="1"/>
    <col min="13319" max="13319" width="23.28515625" customWidth="1"/>
    <col min="13320" max="13320" width="16.5703125" customWidth="1"/>
    <col min="13321" max="13334" width="0" hidden="1" customWidth="1"/>
    <col min="13335" max="13358" width="18.140625" customWidth="1"/>
    <col min="13569" max="13569" width="5.5703125" customWidth="1"/>
    <col min="13570" max="13570" width="4.7109375" customWidth="1"/>
    <col min="13571" max="13571" width="1.28515625" customWidth="1"/>
    <col min="13572" max="13572" width="2.28515625" customWidth="1"/>
    <col min="13573" max="13573" width="1.7109375" customWidth="1"/>
    <col min="13574" max="13574" width="8.5703125" customWidth="1"/>
    <col min="13575" max="13575" width="23.28515625" customWidth="1"/>
    <col min="13576" max="13576" width="16.5703125" customWidth="1"/>
    <col min="13577" max="13590" width="0" hidden="1" customWidth="1"/>
    <col min="13591" max="13614" width="18.140625" customWidth="1"/>
    <col min="13825" max="13825" width="5.5703125" customWidth="1"/>
    <col min="13826" max="13826" width="4.7109375" customWidth="1"/>
    <col min="13827" max="13827" width="1.28515625" customWidth="1"/>
    <col min="13828" max="13828" width="2.28515625" customWidth="1"/>
    <col min="13829" max="13829" width="1.7109375" customWidth="1"/>
    <col min="13830" max="13830" width="8.5703125" customWidth="1"/>
    <col min="13831" max="13831" width="23.28515625" customWidth="1"/>
    <col min="13832" max="13832" width="16.5703125" customWidth="1"/>
    <col min="13833" max="13846" width="0" hidden="1" customWidth="1"/>
    <col min="13847" max="13870" width="18.140625" customWidth="1"/>
    <col min="14081" max="14081" width="5.5703125" customWidth="1"/>
    <col min="14082" max="14082" width="4.7109375" customWidth="1"/>
    <col min="14083" max="14083" width="1.28515625" customWidth="1"/>
    <col min="14084" max="14084" width="2.28515625" customWidth="1"/>
    <col min="14085" max="14085" width="1.7109375" customWidth="1"/>
    <col min="14086" max="14086" width="8.5703125" customWidth="1"/>
    <col min="14087" max="14087" width="23.28515625" customWidth="1"/>
    <col min="14088" max="14088" width="16.5703125" customWidth="1"/>
    <col min="14089" max="14102" width="0" hidden="1" customWidth="1"/>
    <col min="14103" max="14126" width="18.140625" customWidth="1"/>
    <col min="14337" max="14337" width="5.5703125" customWidth="1"/>
    <col min="14338" max="14338" width="4.7109375" customWidth="1"/>
    <col min="14339" max="14339" width="1.28515625" customWidth="1"/>
    <col min="14340" max="14340" width="2.28515625" customWidth="1"/>
    <col min="14341" max="14341" width="1.7109375" customWidth="1"/>
    <col min="14342" max="14342" width="8.5703125" customWidth="1"/>
    <col min="14343" max="14343" width="23.28515625" customWidth="1"/>
    <col min="14344" max="14344" width="16.5703125" customWidth="1"/>
    <col min="14345" max="14358" width="0" hidden="1" customWidth="1"/>
    <col min="14359" max="14382" width="18.140625" customWidth="1"/>
    <col min="14593" max="14593" width="5.5703125" customWidth="1"/>
    <col min="14594" max="14594" width="4.7109375" customWidth="1"/>
    <col min="14595" max="14595" width="1.28515625" customWidth="1"/>
    <col min="14596" max="14596" width="2.28515625" customWidth="1"/>
    <col min="14597" max="14597" width="1.7109375" customWidth="1"/>
    <col min="14598" max="14598" width="8.5703125" customWidth="1"/>
    <col min="14599" max="14599" width="23.28515625" customWidth="1"/>
    <col min="14600" max="14600" width="16.5703125" customWidth="1"/>
    <col min="14601" max="14614" width="0" hidden="1" customWidth="1"/>
    <col min="14615" max="14638" width="18.140625" customWidth="1"/>
    <col min="14849" max="14849" width="5.5703125" customWidth="1"/>
    <col min="14850" max="14850" width="4.7109375" customWidth="1"/>
    <col min="14851" max="14851" width="1.28515625" customWidth="1"/>
    <col min="14852" max="14852" width="2.28515625" customWidth="1"/>
    <col min="14853" max="14853" width="1.7109375" customWidth="1"/>
    <col min="14854" max="14854" width="8.5703125" customWidth="1"/>
    <col min="14855" max="14855" width="23.28515625" customWidth="1"/>
    <col min="14856" max="14856" width="16.5703125" customWidth="1"/>
    <col min="14857" max="14870" width="0" hidden="1" customWidth="1"/>
    <col min="14871" max="14894" width="18.140625" customWidth="1"/>
    <col min="15105" max="15105" width="5.5703125" customWidth="1"/>
    <col min="15106" max="15106" width="4.7109375" customWidth="1"/>
    <col min="15107" max="15107" width="1.28515625" customWidth="1"/>
    <col min="15108" max="15108" width="2.28515625" customWidth="1"/>
    <col min="15109" max="15109" width="1.7109375" customWidth="1"/>
    <col min="15110" max="15110" width="8.5703125" customWidth="1"/>
    <col min="15111" max="15111" width="23.28515625" customWidth="1"/>
    <col min="15112" max="15112" width="16.5703125" customWidth="1"/>
    <col min="15113" max="15126" width="0" hidden="1" customWidth="1"/>
    <col min="15127" max="15150" width="18.140625" customWidth="1"/>
    <col min="15361" max="15361" width="5.5703125" customWidth="1"/>
    <col min="15362" max="15362" width="4.7109375" customWidth="1"/>
    <col min="15363" max="15363" width="1.28515625" customWidth="1"/>
    <col min="15364" max="15364" width="2.28515625" customWidth="1"/>
    <col min="15365" max="15365" width="1.7109375" customWidth="1"/>
    <col min="15366" max="15366" width="8.5703125" customWidth="1"/>
    <col min="15367" max="15367" width="23.28515625" customWidth="1"/>
    <col min="15368" max="15368" width="16.5703125" customWidth="1"/>
    <col min="15369" max="15382" width="0" hidden="1" customWidth="1"/>
    <col min="15383" max="15406" width="18.140625" customWidth="1"/>
    <col min="15617" max="15617" width="5.5703125" customWidth="1"/>
    <col min="15618" max="15618" width="4.7109375" customWidth="1"/>
    <col min="15619" max="15619" width="1.28515625" customWidth="1"/>
    <col min="15620" max="15620" width="2.28515625" customWidth="1"/>
    <col min="15621" max="15621" width="1.7109375" customWidth="1"/>
    <col min="15622" max="15622" width="8.5703125" customWidth="1"/>
    <col min="15623" max="15623" width="23.28515625" customWidth="1"/>
    <col min="15624" max="15624" width="16.5703125" customWidth="1"/>
    <col min="15625" max="15638" width="0" hidden="1" customWidth="1"/>
    <col min="15639" max="15662" width="18.140625" customWidth="1"/>
    <col min="15873" max="15873" width="5.5703125" customWidth="1"/>
    <col min="15874" max="15874" width="4.7109375" customWidth="1"/>
    <col min="15875" max="15875" width="1.28515625" customWidth="1"/>
    <col min="15876" max="15876" width="2.28515625" customWidth="1"/>
    <col min="15877" max="15877" width="1.7109375" customWidth="1"/>
    <col min="15878" max="15878" width="8.5703125" customWidth="1"/>
    <col min="15879" max="15879" width="23.28515625" customWidth="1"/>
    <col min="15880" max="15880" width="16.5703125" customWidth="1"/>
    <col min="15881" max="15894" width="0" hidden="1" customWidth="1"/>
    <col min="15895" max="15918" width="18.140625" customWidth="1"/>
    <col min="16129" max="16129" width="5.5703125" customWidth="1"/>
    <col min="16130" max="16130" width="4.7109375" customWidth="1"/>
    <col min="16131" max="16131" width="1.28515625" customWidth="1"/>
    <col min="16132" max="16132" width="2.28515625" customWidth="1"/>
    <col min="16133" max="16133" width="1.7109375" customWidth="1"/>
    <col min="16134" max="16134" width="8.5703125" customWidth="1"/>
    <col min="16135" max="16135" width="23.28515625" customWidth="1"/>
    <col min="16136" max="16136" width="16.5703125" customWidth="1"/>
    <col min="16137" max="16150" width="0" hidden="1" customWidth="1"/>
    <col min="16151" max="16174" width="18.140625" customWidth="1"/>
  </cols>
  <sheetData>
    <row r="2" spans="1:79" s="5" customFormat="1" ht="15.75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 t="s">
        <v>0</v>
      </c>
      <c r="AA2" s="3"/>
      <c r="AB2" s="3"/>
      <c r="AC2" s="2"/>
      <c r="AD2" s="2"/>
      <c r="AE2" s="2"/>
      <c r="AF2" s="2"/>
      <c r="AG2" s="2"/>
      <c r="AH2" s="2"/>
      <c r="AI2" s="2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79" s="5" customFormat="1" ht="15.75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</v>
      </c>
      <c r="AA3" s="3"/>
      <c r="AB3" s="3"/>
      <c r="AC3" s="2"/>
      <c r="AD3" s="2"/>
      <c r="AE3" s="2"/>
      <c r="AF3" s="2"/>
      <c r="AG3" s="2"/>
      <c r="AH3" s="2"/>
      <c r="AI3" s="2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79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79" x14ac:dyDescent="0.25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79" ht="14.25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2" t="s">
        <v>4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ht="15.75" customHeight="1" x14ac:dyDescent="0.25">
      <c r="A7" s="13" t="s">
        <v>5</v>
      </c>
      <c r="B7" s="13"/>
      <c r="C7" s="13"/>
      <c r="D7" s="13"/>
      <c r="E7" s="13"/>
      <c r="F7" s="13"/>
      <c r="G7" s="13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79" ht="16.5" customHeight="1" x14ac:dyDescent="0.25">
      <c r="A8" s="15" t="s">
        <v>6</v>
      </c>
      <c r="B8" s="15"/>
      <c r="C8" s="15"/>
      <c r="D8" s="15"/>
      <c r="E8" s="15"/>
      <c r="F8" s="15"/>
      <c r="G8" s="16" t="s">
        <v>7</v>
      </c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19" t="s">
        <v>8</v>
      </c>
      <c r="X8" s="19" t="s">
        <v>9</v>
      </c>
      <c r="Y8" s="19" t="s">
        <v>10</v>
      </c>
      <c r="Z8" s="19" t="s">
        <v>11</v>
      </c>
      <c r="AA8" s="19" t="s">
        <v>12</v>
      </c>
      <c r="AB8" s="19" t="s">
        <v>13</v>
      </c>
      <c r="AC8" s="19" t="s">
        <v>14</v>
      </c>
      <c r="AD8" s="19" t="s">
        <v>15</v>
      </c>
      <c r="AE8" s="19" t="s">
        <v>16</v>
      </c>
      <c r="AF8" s="19" t="s">
        <v>17</v>
      </c>
      <c r="AG8" s="19" t="s">
        <v>18</v>
      </c>
      <c r="AH8" s="19" t="s">
        <v>19</v>
      </c>
      <c r="AI8" s="19" t="s">
        <v>20</v>
      </c>
    </row>
    <row r="9" spans="1:79" ht="19.5" customHeight="1" x14ac:dyDescent="0.25">
      <c r="A9" s="15"/>
      <c r="B9" s="15"/>
      <c r="C9" s="15"/>
      <c r="D9" s="15"/>
      <c r="E9" s="15"/>
      <c r="F9" s="15"/>
      <c r="G9" s="20" t="s">
        <v>21</v>
      </c>
      <c r="H9" s="2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21">
        <v>331423562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79" s="30" customFormat="1" ht="19.5" customHeight="1" x14ac:dyDescent="0.25">
      <c r="A10" s="23" t="s">
        <v>22</v>
      </c>
      <c r="B10" s="24" t="s">
        <v>23</v>
      </c>
      <c r="C10" s="25" t="s">
        <v>24</v>
      </c>
      <c r="D10" s="25"/>
      <c r="E10" s="25"/>
      <c r="F10" s="24" t="s">
        <v>25</v>
      </c>
      <c r="G10" s="26" t="s">
        <v>26</v>
      </c>
      <c r="H10" s="26"/>
      <c r="I10" s="27">
        <v>37054174</v>
      </c>
      <c r="J10" s="27"/>
      <c r="K10" s="27"/>
      <c r="L10" s="27"/>
      <c r="M10" s="27">
        <f>M11+M15+M21+M28+M37+M40</f>
        <v>39004990.280000001</v>
      </c>
      <c r="N10" s="28">
        <v>0.84631597104283052</v>
      </c>
      <c r="O10" s="28"/>
      <c r="P10" s="28"/>
      <c r="Q10" s="28"/>
      <c r="R10" s="29">
        <v>-5694634.75</v>
      </c>
      <c r="S10" s="29"/>
      <c r="T10" s="29"/>
      <c r="W10" s="31">
        <f t="shared" ref="W10:AI10" si="0">W11+W15+W21+W28+W39</f>
        <v>40440170.544</v>
      </c>
      <c r="X10" s="31">
        <f t="shared" si="0"/>
        <v>3370014.2119999998</v>
      </c>
      <c r="Y10" s="31">
        <f t="shared" si="0"/>
        <v>3370014.2119999998</v>
      </c>
      <c r="Z10" s="31">
        <f t="shared" si="0"/>
        <v>3370014.2119999998</v>
      </c>
      <c r="AA10" s="31">
        <f t="shared" si="0"/>
        <v>3370014.2119999998</v>
      </c>
      <c r="AB10" s="31">
        <f t="shared" si="0"/>
        <v>3370014.2119999998</v>
      </c>
      <c r="AC10" s="31">
        <f t="shared" si="0"/>
        <v>3370014.2119999998</v>
      </c>
      <c r="AD10" s="31">
        <f t="shared" si="0"/>
        <v>3370014.2119999998</v>
      </c>
      <c r="AE10" s="31">
        <f t="shared" si="0"/>
        <v>3370014.2119999998</v>
      </c>
      <c r="AF10" s="31">
        <f t="shared" si="0"/>
        <v>3370014.2119999998</v>
      </c>
      <c r="AG10" s="31">
        <f t="shared" si="0"/>
        <v>3370014.2119999998</v>
      </c>
      <c r="AH10" s="31">
        <f t="shared" si="0"/>
        <v>3370014.2119999998</v>
      </c>
      <c r="AI10" s="31">
        <f t="shared" si="0"/>
        <v>3370014.2119999998</v>
      </c>
    </row>
    <row r="11" spans="1:79" s="40" customFormat="1" ht="22.7" customHeight="1" x14ac:dyDescent="0.25">
      <c r="A11" s="32" t="s">
        <v>22</v>
      </c>
      <c r="B11" s="33" t="s">
        <v>27</v>
      </c>
      <c r="C11" s="34" t="s">
        <v>28</v>
      </c>
      <c r="D11" s="34"/>
      <c r="E11" s="34"/>
      <c r="F11" s="35" t="s">
        <v>29</v>
      </c>
      <c r="G11" s="36" t="s">
        <v>30</v>
      </c>
      <c r="H11" s="36"/>
      <c r="I11" s="37">
        <v>140981</v>
      </c>
      <c r="J11" s="37"/>
      <c r="K11" s="37"/>
      <c r="L11" s="37"/>
      <c r="M11" s="37">
        <f>M12</f>
        <v>140981</v>
      </c>
      <c r="N11" s="38">
        <v>0.55059390981763501</v>
      </c>
      <c r="O11" s="38"/>
      <c r="P11" s="38"/>
      <c r="Q11" s="38"/>
      <c r="R11" s="39">
        <v>-63357.72</v>
      </c>
      <c r="S11" s="39"/>
      <c r="T11" s="39"/>
      <c r="V11" s="41">
        <f>M11*0.05</f>
        <v>7049.05</v>
      </c>
      <c r="W11" s="42">
        <f>M11+V11</f>
        <v>148030.04999999999</v>
      </c>
      <c r="X11" s="42">
        <f>W11/12</f>
        <v>12335.8375</v>
      </c>
      <c r="Y11" s="42">
        <f t="shared" ref="Y11:AI26" si="1">$W11/12</f>
        <v>12335.8375</v>
      </c>
      <c r="Z11" s="42">
        <f t="shared" si="1"/>
        <v>12335.8375</v>
      </c>
      <c r="AA11" s="42">
        <f t="shared" si="1"/>
        <v>12335.8375</v>
      </c>
      <c r="AB11" s="42">
        <f t="shared" si="1"/>
        <v>12335.8375</v>
      </c>
      <c r="AC11" s="42">
        <f t="shared" si="1"/>
        <v>12335.8375</v>
      </c>
      <c r="AD11" s="42">
        <f t="shared" si="1"/>
        <v>12335.8375</v>
      </c>
      <c r="AE11" s="42">
        <f t="shared" si="1"/>
        <v>12335.8375</v>
      </c>
      <c r="AF11" s="42">
        <f t="shared" si="1"/>
        <v>12335.8375</v>
      </c>
      <c r="AG11" s="42">
        <f t="shared" si="1"/>
        <v>12335.8375</v>
      </c>
      <c r="AH11" s="42">
        <f t="shared" si="1"/>
        <v>12335.8375</v>
      </c>
      <c r="AI11" s="42">
        <f t="shared" si="1"/>
        <v>12335.8375</v>
      </c>
    </row>
    <row r="12" spans="1:79" s="40" customFormat="1" ht="22.7" customHeight="1" x14ac:dyDescent="0.25">
      <c r="A12" s="32" t="s">
        <v>22</v>
      </c>
      <c r="B12" s="35" t="s">
        <v>27</v>
      </c>
      <c r="C12" s="34" t="s">
        <v>31</v>
      </c>
      <c r="D12" s="34"/>
      <c r="E12" s="34"/>
      <c r="F12" s="35" t="s">
        <v>32</v>
      </c>
      <c r="G12" s="36" t="s">
        <v>33</v>
      </c>
      <c r="H12" s="36"/>
      <c r="I12" s="37">
        <v>140981</v>
      </c>
      <c r="J12" s="37"/>
      <c r="K12" s="37"/>
      <c r="L12" s="37"/>
      <c r="M12" s="37">
        <f>M13+M14</f>
        <v>140981</v>
      </c>
      <c r="N12" s="38">
        <v>0.55059390981763501</v>
      </c>
      <c r="O12" s="38"/>
      <c r="P12" s="38"/>
      <c r="Q12" s="38"/>
      <c r="R12" s="39">
        <v>-63357.72</v>
      </c>
      <c r="S12" s="39"/>
      <c r="T12" s="39"/>
      <c r="V12" s="41">
        <f t="shared" ref="V12:V75" si="2">M12*0.05</f>
        <v>7049.05</v>
      </c>
      <c r="W12" s="42">
        <f t="shared" ref="W12:W75" si="3">M12+V12</f>
        <v>148030.04999999999</v>
      </c>
      <c r="X12" s="42">
        <f t="shared" ref="X12:X75" si="4">W12/12</f>
        <v>12335.8375</v>
      </c>
      <c r="Y12" s="42">
        <f t="shared" si="1"/>
        <v>12335.8375</v>
      </c>
      <c r="Z12" s="42">
        <f t="shared" si="1"/>
        <v>12335.8375</v>
      </c>
      <c r="AA12" s="42">
        <f t="shared" si="1"/>
        <v>12335.8375</v>
      </c>
      <c r="AB12" s="42">
        <f t="shared" si="1"/>
        <v>12335.8375</v>
      </c>
      <c r="AC12" s="42">
        <f t="shared" si="1"/>
        <v>12335.8375</v>
      </c>
      <c r="AD12" s="42">
        <f t="shared" si="1"/>
        <v>12335.8375</v>
      </c>
      <c r="AE12" s="42">
        <f t="shared" si="1"/>
        <v>12335.8375</v>
      </c>
      <c r="AF12" s="42">
        <f t="shared" si="1"/>
        <v>12335.8375</v>
      </c>
      <c r="AG12" s="42">
        <f t="shared" si="1"/>
        <v>12335.8375</v>
      </c>
      <c r="AH12" s="42">
        <f t="shared" si="1"/>
        <v>12335.8375</v>
      </c>
      <c r="AI12" s="42">
        <f t="shared" si="1"/>
        <v>12335.8375</v>
      </c>
    </row>
    <row r="13" spans="1:79" s="54" customFormat="1" ht="16.7" customHeight="1" x14ac:dyDescent="0.25">
      <c r="A13" s="43" t="s">
        <v>22</v>
      </c>
      <c r="B13" s="44" t="s">
        <v>27</v>
      </c>
      <c r="C13" s="45" t="s">
        <v>31</v>
      </c>
      <c r="D13" s="45"/>
      <c r="E13" s="45"/>
      <c r="F13" s="44" t="s">
        <v>34</v>
      </c>
      <c r="G13" s="46" t="s">
        <v>35</v>
      </c>
      <c r="H13" s="46"/>
      <c r="I13" s="47">
        <v>31545.91</v>
      </c>
      <c r="J13" s="47"/>
      <c r="K13" s="47"/>
      <c r="L13" s="47"/>
      <c r="M13" s="47">
        <f>I13+K13-L13</f>
        <v>31545.91</v>
      </c>
      <c r="N13" s="48">
        <v>0.11411938980362273</v>
      </c>
      <c r="O13" s="48"/>
      <c r="P13" s="48"/>
      <c r="Q13" s="48"/>
      <c r="R13" s="49">
        <v>-27945.91</v>
      </c>
      <c r="S13" s="49"/>
      <c r="T13" s="49"/>
      <c r="U13" s="50"/>
      <c r="V13" s="51">
        <f t="shared" si="2"/>
        <v>1577.2955000000002</v>
      </c>
      <c r="W13" s="52">
        <f t="shared" si="3"/>
        <v>33123.205499999996</v>
      </c>
      <c r="X13" s="52">
        <f t="shared" si="4"/>
        <v>2760.2671249999999</v>
      </c>
      <c r="Y13" s="52">
        <f t="shared" si="1"/>
        <v>2760.2671249999999</v>
      </c>
      <c r="Z13" s="52">
        <f t="shared" si="1"/>
        <v>2760.2671249999999</v>
      </c>
      <c r="AA13" s="52">
        <f t="shared" si="1"/>
        <v>2760.2671249999999</v>
      </c>
      <c r="AB13" s="52">
        <f t="shared" si="1"/>
        <v>2760.2671249999999</v>
      </c>
      <c r="AC13" s="52">
        <f t="shared" si="1"/>
        <v>2760.2671249999999</v>
      </c>
      <c r="AD13" s="52">
        <f t="shared" si="1"/>
        <v>2760.2671249999999</v>
      </c>
      <c r="AE13" s="52">
        <f t="shared" si="1"/>
        <v>2760.2671249999999</v>
      </c>
      <c r="AF13" s="52">
        <f t="shared" si="1"/>
        <v>2760.2671249999999</v>
      </c>
      <c r="AG13" s="52">
        <f t="shared" si="1"/>
        <v>2760.2671249999999</v>
      </c>
      <c r="AH13" s="52">
        <f t="shared" si="1"/>
        <v>2760.2671249999999</v>
      </c>
      <c r="AI13" s="52">
        <f t="shared" si="1"/>
        <v>2760.2671249999999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</row>
    <row r="14" spans="1:79" s="54" customFormat="1" ht="16.7" customHeight="1" x14ac:dyDescent="0.25">
      <c r="A14" s="43" t="s">
        <v>22</v>
      </c>
      <c r="B14" s="44" t="s">
        <v>27</v>
      </c>
      <c r="C14" s="45" t="s">
        <v>31</v>
      </c>
      <c r="D14" s="45"/>
      <c r="E14" s="45"/>
      <c r="F14" s="44" t="s">
        <v>36</v>
      </c>
      <c r="G14" s="46" t="s">
        <v>37</v>
      </c>
      <c r="H14" s="46"/>
      <c r="I14" s="47">
        <v>109435.09</v>
      </c>
      <c r="J14" s="47"/>
      <c r="K14" s="47"/>
      <c r="L14" s="47"/>
      <c r="M14" s="47">
        <f>I14+K14-L14</f>
        <v>109435.09</v>
      </c>
      <c r="N14" s="48">
        <v>0.67641265703715325</v>
      </c>
      <c r="O14" s="48"/>
      <c r="P14" s="48"/>
      <c r="Q14" s="48"/>
      <c r="R14" s="49">
        <v>-35411.81</v>
      </c>
      <c r="S14" s="49"/>
      <c r="T14" s="49"/>
      <c r="V14" s="51">
        <f t="shared" si="2"/>
        <v>5471.7545</v>
      </c>
      <c r="W14" s="52">
        <f t="shared" si="3"/>
        <v>114906.84449999999</v>
      </c>
      <c r="X14" s="52">
        <f t="shared" si="4"/>
        <v>9575.5703749999993</v>
      </c>
      <c r="Y14" s="52">
        <f t="shared" si="1"/>
        <v>9575.5703749999993</v>
      </c>
      <c r="Z14" s="52">
        <f t="shared" si="1"/>
        <v>9575.5703749999993</v>
      </c>
      <c r="AA14" s="52">
        <f t="shared" si="1"/>
        <v>9575.5703749999993</v>
      </c>
      <c r="AB14" s="52">
        <f t="shared" si="1"/>
        <v>9575.5703749999993</v>
      </c>
      <c r="AC14" s="52">
        <f t="shared" si="1"/>
        <v>9575.5703749999993</v>
      </c>
      <c r="AD14" s="52">
        <f t="shared" si="1"/>
        <v>9575.5703749999993</v>
      </c>
      <c r="AE14" s="52">
        <f t="shared" si="1"/>
        <v>9575.5703749999993</v>
      </c>
      <c r="AF14" s="52">
        <f t="shared" si="1"/>
        <v>9575.5703749999993</v>
      </c>
      <c r="AG14" s="52">
        <f t="shared" si="1"/>
        <v>9575.5703749999993</v>
      </c>
      <c r="AH14" s="52">
        <f t="shared" si="1"/>
        <v>9575.5703749999993</v>
      </c>
      <c r="AI14" s="52">
        <f t="shared" si="1"/>
        <v>9575.5703749999993</v>
      </c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</row>
    <row r="15" spans="1:79" s="40" customFormat="1" ht="22.7" customHeight="1" x14ac:dyDescent="0.25">
      <c r="A15" s="32" t="s">
        <v>22</v>
      </c>
      <c r="B15" s="33" t="s">
        <v>38</v>
      </c>
      <c r="C15" s="34" t="s">
        <v>39</v>
      </c>
      <c r="D15" s="34"/>
      <c r="E15" s="34"/>
      <c r="F15" s="35" t="s">
        <v>40</v>
      </c>
      <c r="G15" s="36" t="s">
        <v>41</v>
      </c>
      <c r="H15" s="36"/>
      <c r="I15" s="37">
        <v>30234696</v>
      </c>
      <c r="J15" s="37"/>
      <c r="K15" s="37"/>
      <c r="L15" s="37"/>
      <c r="M15" s="37">
        <f>M16+M19</f>
        <v>30234696</v>
      </c>
      <c r="N15" s="38">
        <v>0.90408503429305187</v>
      </c>
      <c r="O15" s="38"/>
      <c r="P15" s="38"/>
      <c r="Q15" s="38"/>
      <c r="R15" s="39">
        <v>-2899959.83</v>
      </c>
      <c r="S15" s="39"/>
      <c r="T15" s="39"/>
      <c r="V15" s="41">
        <f t="shared" si="2"/>
        <v>1511734.8</v>
      </c>
      <c r="W15" s="42">
        <f t="shared" si="3"/>
        <v>31746430.800000001</v>
      </c>
      <c r="X15" s="42">
        <f t="shared" si="4"/>
        <v>2645535.9</v>
      </c>
      <c r="Y15" s="42">
        <f t="shared" si="1"/>
        <v>2645535.9</v>
      </c>
      <c r="Z15" s="42">
        <f t="shared" si="1"/>
        <v>2645535.9</v>
      </c>
      <c r="AA15" s="42">
        <f t="shared" si="1"/>
        <v>2645535.9</v>
      </c>
      <c r="AB15" s="42">
        <f t="shared" si="1"/>
        <v>2645535.9</v>
      </c>
      <c r="AC15" s="42">
        <f t="shared" si="1"/>
        <v>2645535.9</v>
      </c>
      <c r="AD15" s="42">
        <f t="shared" si="1"/>
        <v>2645535.9</v>
      </c>
      <c r="AE15" s="42">
        <f t="shared" si="1"/>
        <v>2645535.9</v>
      </c>
      <c r="AF15" s="42">
        <f t="shared" si="1"/>
        <v>2645535.9</v>
      </c>
      <c r="AG15" s="42">
        <f t="shared" si="1"/>
        <v>2645535.9</v>
      </c>
      <c r="AH15" s="42">
        <f t="shared" si="1"/>
        <v>2645535.9</v>
      </c>
      <c r="AI15" s="42">
        <f t="shared" si="1"/>
        <v>2645535.9</v>
      </c>
    </row>
    <row r="16" spans="1:79" s="40" customFormat="1" ht="16.7" customHeight="1" x14ac:dyDescent="0.25">
      <c r="A16" s="32" t="s">
        <v>22</v>
      </c>
      <c r="B16" s="35" t="s">
        <v>38</v>
      </c>
      <c r="C16" s="34" t="s">
        <v>42</v>
      </c>
      <c r="D16" s="34"/>
      <c r="E16" s="34"/>
      <c r="F16" s="35" t="s">
        <v>43</v>
      </c>
      <c r="G16" s="36" t="s">
        <v>44</v>
      </c>
      <c r="H16" s="36"/>
      <c r="I16" s="37">
        <v>28363223</v>
      </c>
      <c r="J16" s="37"/>
      <c r="K16" s="37"/>
      <c r="L16" s="37"/>
      <c r="M16" s="37">
        <f>M17+M18</f>
        <v>28363223</v>
      </c>
      <c r="N16" s="38">
        <v>0.93252432912860428</v>
      </c>
      <c r="O16" s="38"/>
      <c r="P16" s="38"/>
      <c r="Q16" s="38"/>
      <c r="R16" s="39">
        <v>-1913827.5</v>
      </c>
      <c r="S16" s="39"/>
      <c r="T16" s="39"/>
      <c r="V16" s="41">
        <f t="shared" si="2"/>
        <v>1418161.1500000001</v>
      </c>
      <c r="W16" s="42">
        <f t="shared" si="3"/>
        <v>29781384.149999999</v>
      </c>
      <c r="X16" s="42">
        <f t="shared" si="4"/>
        <v>2481782.0124999997</v>
      </c>
      <c r="Y16" s="42">
        <f t="shared" si="1"/>
        <v>2481782.0124999997</v>
      </c>
      <c r="Z16" s="42">
        <f t="shared" si="1"/>
        <v>2481782.0124999997</v>
      </c>
      <c r="AA16" s="42">
        <f t="shared" si="1"/>
        <v>2481782.0124999997</v>
      </c>
      <c r="AB16" s="42">
        <f t="shared" si="1"/>
        <v>2481782.0124999997</v>
      </c>
      <c r="AC16" s="42">
        <f t="shared" si="1"/>
        <v>2481782.0124999997</v>
      </c>
      <c r="AD16" s="42">
        <f t="shared" si="1"/>
        <v>2481782.0124999997</v>
      </c>
      <c r="AE16" s="42">
        <f t="shared" si="1"/>
        <v>2481782.0124999997</v>
      </c>
      <c r="AF16" s="42">
        <f t="shared" si="1"/>
        <v>2481782.0124999997</v>
      </c>
      <c r="AG16" s="42">
        <f t="shared" si="1"/>
        <v>2481782.0124999997</v>
      </c>
      <c r="AH16" s="42">
        <f t="shared" si="1"/>
        <v>2481782.0124999997</v>
      </c>
      <c r="AI16" s="42">
        <f t="shared" si="1"/>
        <v>2481782.0124999997</v>
      </c>
    </row>
    <row r="17" spans="1:79" s="40" customFormat="1" ht="16.7" customHeight="1" x14ac:dyDescent="0.25">
      <c r="A17" s="32" t="s">
        <v>22</v>
      </c>
      <c r="B17" s="35" t="s">
        <v>38</v>
      </c>
      <c r="C17" s="34" t="s">
        <v>42</v>
      </c>
      <c r="D17" s="34"/>
      <c r="E17" s="34"/>
      <c r="F17" s="35" t="s">
        <v>45</v>
      </c>
      <c r="G17" s="36" t="s">
        <v>46</v>
      </c>
      <c r="H17" s="36"/>
      <c r="I17" s="37">
        <v>25897971</v>
      </c>
      <c r="J17" s="37"/>
      <c r="K17" s="37"/>
      <c r="L17" s="37"/>
      <c r="M17" s="37">
        <f>I17+K17-L17</f>
        <v>25897971</v>
      </c>
      <c r="N17" s="38">
        <v>0.94008741881748181</v>
      </c>
      <c r="O17" s="38"/>
      <c r="P17" s="38"/>
      <c r="Q17" s="38"/>
      <c r="R17" s="39">
        <v>-1551614.29</v>
      </c>
      <c r="S17" s="39"/>
      <c r="T17" s="39"/>
      <c r="V17" s="55">
        <f t="shared" si="2"/>
        <v>1294898.55</v>
      </c>
      <c r="W17" s="42">
        <f t="shared" si="3"/>
        <v>27192869.550000001</v>
      </c>
      <c r="X17" s="42">
        <f t="shared" si="4"/>
        <v>2266072.4624999999</v>
      </c>
      <c r="Y17" s="42">
        <f t="shared" si="1"/>
        <v>2266072.4624999999</v>
      </c>
      <c r="Z17" s="42">
        <f t="shared" si="1"/>
        <v>2266072.4624999999</v>
      </c>
      <c r="AA17" s="42">
        <f t="shared" si="1"/>
        <v>2266072.4624999999</v>
      </c>
      <c r="AB17" s="42">
        <f t="shared" si="1"/>
        <v>2266072.4624999999</v>
      </c>
      <c r="AC17" s="42">
        <f t="shared" si="1"/>
        <v>2266072.4624999999</v>
      </c>
      <c r="AD17" s="42">
        <f t="shared" si="1"/>
        <v>2266072.4624999999</v>
      </c>
      <c r="AE17" s="42">
        <f t="shared" si="1"/>
        <v>2266072.4624999999</v>
      </c>
      <c r="AF17" s="42">
        <f t="shared" si="1"/>
        <v>2266072.4624999999</v>
      </c>
      <c r="AG17" s="42">
        <f t="shared" si="1"/>
        <v>2266072.4624999999</v>
      </c>
      <c r="AH17" s="42">
        <f t="shared" si="1"/>
        <v>2266072.4624999999</v>
      </c>
      <c r="AI17" s="42">
        <f t="shared" si="1"/>
        <v>2266072.4624999999</v>
      </c>
    </row>
    <row r="18" spans="1:79" s="40" customFormat="1" ht="16.7" customHeight="1" x14ac:dyDescent="0.25">
      <c r="A18" s="32" t="s">
        <v>22</v>
      </c>
      <c r="B18" s="35" t="s">
        <v>38</v>
      </c>
      <c r="C18" s="34" t="s">
        <v>42</v>
      </c>
      <c r="D18" s="34"/>
      <c r="E18" s="34"/>
      <c r="F18" s="35" t="s">
        <v>47</v>
      </c>
      <c r="G18" s="36" t="s">
        <v>48</v>
      </c>
      <c r="H18" s="36"/>
      <c r="I18" s="37">
        <v>2465252</v>
      </c>
      <c r="J18" s="37"/>
      <c r="K18" s="37"/>
      <c r="L18" s="37"/>
      <c r="M18" s="37">
        <f>I18+K18-L18</f>
        <v>2465252</v>
      </c>
      <c r="N18" s="38">
        <v>0.85307254187401538</v>
      </c>
      <c r="O18" s="38"/>
      <c r="P18" s="38"/>
      <c r="Q18" s="38"/>
      <c r="R18" s="39">
        <v>-362213.21</v>
      </c>
      <c r="S18" s="39"/>
      <c r="T18" s="39"/>
      <c r="V18" s="55">
        <f t="shared" si="2"/>
        <v>123262.6</v>
      </c>
      <c r="W18" s="42">
        <f t="shared" si="3"/>
        <v>2588514.6</v>
      </c>
      <c r="X18" s="42">
        <f t="shared" si="4"/>
        <v>215709.55000000002</v>
      </c>
      <c r="Y18" s="42">
        <f t="shared" si="1"/>
        <v>215709.55000000002</v>
      </c>
      <c r="Z18" s="42">
        <f t="shared" si="1"/>
        <v>215709.55000000002</v>
      </c>
      <c r="AA18" s="42">
        <f t="shared" si="1"/>
        <v>215709.55000000002</v>
      </c>
      <c r="AB18" s="42">
        <f t="shared" si="1"/>
        <v>215709.55000000002</v>
      </c>
      <c r="AC18" s="42">
        <f t="shared" si="1"/>
        <v>215709.55000000002</v>
      </c>
      <c r="AD18" s="42">
        <f t="shared" si="1"/>
        <v>215709.55000000002</v>
      </c>
      <c r="AE18" s="42">
        <f t="shared" si="1"/>
        <v>215709.55000000002</v>
      </c>
      <c r="AF18" s="42">
        <f t="shared" si="1"/>
        <v>215709.55000000002</v>
      </c>
      <c r="AG18" s="42">
        <f t="shared" si="1"/>
        <v>215709.55000000002</v>
      </c>
      <c r="AH18" s="42">
        <f t="shared" si="1"/>
        <v>215709.55000000002</v>
      </c>
      <c r="AI18" s="42">
        <f t="shared" si="1"/>
        <v>215709.55000000002</v>
      </c>
    </row>
    <row r="19" spans="1:79" s="40" customFormat="1" ht="24" customHeight="1" x14ac:dyDescent="0.25">
      <c r="A19" s="32" t="s">
        <v>22</v>
      </c>
      <c r="B19" s="35" t="s">
        <v>38</v>
      </c>
      <c r="C19" s="34" t="s">
        <v>49</v>
      </c>
      <c r="D19" s="34"/>
      <c r="E19" s="34"/>
      <c r="F19" s="35" t="s">
        <v>50</v>
      </c>
      <c r="G19" s="36" t="s">
        <v>51</v>
      </c>
      <c r="H19" s="36"/>
      <c r="I19" s="37">
        <v>1871473</v>
      </c>
      <c r="J19" s="37"/>
      <c r="K19" s="37"/>
      <c r="L19" s="37"/>
      <c r="M19" s="37">
        <f>M20</f>
        <v>1871473</v>
      </c>
      <c r="N19" s="38">
        <v>0.47307156982761711</v>
      </c>
      <c r="O19" s="38"/>
      <c r="P19" s="38"/>
      <c r="Q19" s="38"/>
      <c r="R19" s="39">
        <v>-986132.33</v>
      </c>
      <c r="S19" s="39"/>
      <c r="T19" s="39"/>
      <c r="V19" s="41">
        <f t="shared" si="2"/>
        <v>93573.650000000009</v>
      </c>
      <c r="W19" s="42">
        <f t="shared" si="3"/>
        <v>1965046.65</v>
      </c>
      <c r="X19" s="42">
        <f t="shared" si="4"/>
        <v>163753.88749999998</v>
      </c>
      <c r="Y19" s="42">
        <f t="shared" si="1"/>
        <v>163753.88749999998</v>
      </c>
      <c r="Z19" s="42">
        <f t="shared" si="1"/>
        <v>163753.88749999998</v>
      </c>
      <c r="AA19" s="42">
        <f t="shared" si="1"/>
        <v>163753.88749999998</v>
      </c>
      <c r="AB19" s="42">
        <f t="shared" si="1"/>
        <v>163753.88749999998</v>
      </c>
      <c r="AC19" s="42">
        <f t="shared" si="1"/>
        <v>163753.88749999998</v>
      </c>
      <c r="AD19" s="42">
        <f t="shared" si="1"/>
        <v>163753.88749999998</v>
      </c>
      <c r="AE19" s="42">
        <f t="shared" si="1"/>
        <v>163753.88749999998</v>
      </c>
      <c r="AF19" s="42">
        <f t="shared" si="1"/>
        <v>163753.88749999998</v>
      </c>
      <c r="AG19" s="42">
        <f t="shared" si="1"/>
        <v>163753.88749999998</v>
      </c>
      <c r="AH19" s="42">
        <f t="shared" si="1"/>
        <v>163753.88749999998</v>
      </c>
      <c r="AI19" s="42">
        <f t="shared" si="1"/>
        <v>163753.88749999998</v>
      </c>
    </row>
    <row r="20" spans="1:79" s="40" customFormat="1" ht="21" customHeight="1" x14ac:dyDescent="0.25">
      <c r="A20" s="32" t="s">
        <v>22</v>
      </c>
      <c r="B20" s="35" t="s">
        <v>38</v>
      </c>
      <c r="C20" s="34" t="s">
        <v>49</v>
      </c>
      <c r="D20" s="34"/>
      <c r="E20" s="34"/>
      <c r="F20" s="35" t="s">
        <v>52</v>
      </c>
      <c r="G20" s="36" t="s">
        <v>53</v>
      </c>
      <c r="H20" s="36"/>
      <c r="I20" s="37">
        <v>1871473</v>
      </c>
      <c r="J20" s="37"/>
      <c r="K20" s="37"/>
      <c r="L20" s="37"/>
      <c r="M20" s="37">
        <f>I20+K20-L20</f>
        <v>1871473</v>
      </c>
      <c r="N20" s="38">
        <v>0.47307156982761711</v>
      </c>
      <c r="O20" s="38"/>
      <c r="P20" s="38"/>
      <c r="Q20" s="38"/>
      <c r="R20" s="39">
        <v>-986132.33</v>
      </c>
      <c r="S20" s="39"/>
      <c r="T20" s="39"/>
      <c r="V20" s="55">
        <f t="shared" si="2"/>
        <v>93573.650000000009</v>
      </c>
      <c r="W20" s="42">
        <f t="shared" si="3"/>
        <v>1965046.65</v>
      </c>
      <c r="X20" s="42">
        <f t="shared" si="4"/>
        <v>163753.88749999998</v>
      </c>
      <c r="Y20" s="42">
        <f t="shared" si="1"/>
        <v>163753.88749999998</v>
      </c>
      <c r="Z20" s="42">
        <f t="shared" si="1"/>
        <v>163753.88749999998</v>
      </c>
      <c r="AA20" s="42">
        <f t="shared" si="1"/>
        <v>163753.88749999998</v>
      </c>
      <c r="AB20" s="42">
        <f t="shared" si="1"/>
        <v>163753.88749999998</v>
      </c>
      <c r="AC20" s="42">
        <f t="shared" si="1"/>
        <v>163753.88749999998</v>
      </c>
      <c r="AD20" s="42">
        <f t="shared" si="1"/>
        <v>163753.88749999998</v>
      </c>
      <c r="AE20" s="42">
        <f t="shared" si="1"/>
        <v>163753.88749999998</v>
      </c>
      <c r="AF20" s="42">
        <f t="shared" si="1"/>
        <v>163753.88749999998</v>
      </c>
      <c r="AG20" s="42">
        <f t="shared" si="1"/>
        <v>163753.88749999998</v>
      </c>
      <c r="AH20" s="42">
        <f t="shared" si="1"/>
        <v>163753.88749999998</v>
      </c>
      <c r="AI20" s="42">
        <f t="shared" si="1"/>
        <v>163753.88749999998</v>
      </c>
    </row>
    <row r="21" spans="1:79" s="40" customFormat="1" ht="24" customHeight="1" x14ac:dyDescent="0.25">
      <c r="A21" s="32" t="s">
        <v>22</v>
      </c>
      <c r="B21" s="33" t="s">
        <v>54</v>
      </c>
      <c r="C21" s="34" t="s">
        <v>55</v>
      </c>
      <c r="D21" s="34"/>
      <c r="E21" s="34"/>
      <c r="F21" s="35" t="s">
        <v>56</v>
      </c>
      <c r="G21" s="36" t="s">
        <v>57</v>
      </c>
      <c r="H21" s="36"/>
      <c r="I21" s="37">
        <v>3126854</v>
      </c>
      <c r="J21" s="37"/>
      <c r="K21" s="37"/>
      <c r="L21" s="37"/>
      <c r="M21" s="37">
        <f>M22</f>
        <v>3126854</v>
      </c>
      <c r="N21" s="38">
        <v>0.21607655809961065</v>
      </c>
      <c r="O21" s="38"/>
      <c r="P21" s="38"/>
      <c r="Q21" s="38"/>
      <c r="R21" s="39">
        <v>-2451214.15</v>
      </c>
      <c r="S21" s="39"/>
      <c r="T21" s="39"/>
      <c r="V21" s="41">
        <f t="shared" si="2"/>
        <v>156342.70000000001</v>
      </c>
      <c r="W21" s="42">
        <v>2783196</v>
      </c>
      <c r="X21" s="42">
        <f t="shared" si="4"/>
        <v>231933</v>
      </c>
      <c r="Y21" s="42">
        <f t="shared" si="1"/>
        <v>231933</v>
      </c>
      <c r="Z21" s="42">
        <f t="shared" si="1"/>
        <v>231933</v>
      </c>
      <c r="AA21" s="42">
        <f t="shared" si="1"/>
        <v>231933</v>
      </c>
      <c r="AB21" s="42">
        <f t="shared" si="1"/>
        <v>231933</v>
      </c>
      <c r="AC21" s="42">
        <f t="shared" si="1"/>
        <v>231933</v>
      </c>
      <c r="AD21" s="42">
        <f t="shared" si="1"/>
        <v>231933</v>
      </c>
      <c r="AE21" s="42">
        <f t="shared" si="1"/>
        <v>231933</v>
      </c>
      <c r="AF21" s="42">
        <f t="shared" si="1"/>
        <v>231933</v>
      </c>
      <c r="AG21" s="42">
        <f t="shared" si="1"/>
        <v>231933</v>
      </c>
      <c r="AH21" s="42">
        <f t="shared" si="1"/>
        <v>231933</v>
      </c>
      <c r="AI21" s="42">
        <f t="shared" si="1"/>
        <v>231933</v>
      </c>
    </row>
    <row r="22" spans="1:79" s="40" customFormat="1" ht="23.25" customHeight="1" x14ac:dyDescent="0.25">
      <c r="A22" s="32" t="s">
        <v>22</v>
      </c>
      <c r="B22" s="35" t="s">
        <v>54</v>
      </c>
      <c r="C22" s="34" t="s">
        <v>58</v>
      </c>
      <c r="D22" s="34"/>
      <c r="E22" s="34"/>
      <c r="F22" s="35" t="s">
        <v>59</v>
      </c>
      <c r="G22" s="36" t="s">
        <v>60</v>
      </c>
      <c r="H22" s="36"/>
      <c r="I22" s="37">
        <v>3126854</v>
      </c>
      <c r="J22" s="37"/>
      <c r="K22" s="37"/>
      <c r="L22" s="37"/>
      <c r="M22" s="37">
        <f>I22+K22-L22</f>
        <v>3126854</v>
      </c>
      <c r="N22" s="38">
        <v>0.21607655809961065</v>
      </c>
      <c r="O22" s="38"/>
      <c r="P22" s="38"/>
      <c r="Q22" s="38"/>
      <c r="R22" s="39">
        <v>-2451214.15</v>
      </c>
      <c r="S22" s="39"/>
      <c r="T22" s="39"/>
      <c r="V22" s="41">
        <f t="shared" si="2"/>
        <v>156342.70000000001</v>
      </c>
      <c r="W22" s="42">
        <v>2783196</v>
      </c>
      <c r="X22" s="42">
        <f t="shared" si="4"/>
        <v>231933</v>
      </c>
      <c r="Y22" s="42">
        <f t="shared" si="1"/>
        <v>231933</v>
      </c>
      <c r="Z22" s="42">
        <f t="shared" si="1"/>
        <v>231933</v>
      </c>
      <c r="AA22" s="42">
        <f t="shared" si="1"/>
        <v>231933</v>
      </c>
      <c r="AB22" s="42">
        <f t="shared" si="1"/>
        <v>231933</v>
      </c>
      <c r="AC22" s="42">
        <f t="shared" si="1"/>
        <v>231933</v>
      </c>
      <c r="AD22" s="42">
        <f t="shared" si="1"/>
        <v>231933</v>
      </c>
      <c r="AE22" s="42">
        <f t="shared" si="1"/>
        <v>231933</v>
      </c>
      <c r="AF22" s="42">
        <f t="shared" si="1"/>
        <v>231933</v>
      </c>
      <c r="AG22" s="42">
        <f t="shared" si="1"/>
        <v>231933</v>
      </c>
      <c r="AH22" s="42">
        <f t="shared" si="1"/>
        <v>231933</v>
      </c>
      <c r="AI22" s="42">
        <f t="shared" si="1"/>
        <v>231933</v>
      </c>
    </row>
    <row r="23" spans="1:79" s="54" customFormat="1" ht="19.5" customHeight="1" x14ac:dyDescent="0.25">
      <c r="A23" s="43" t="s">
        <v>22</v>
      </c>
      <c r="B23" s="44" t="s">
        <v>54</v>
      </c>
      <c r="C23" s="45" t="s">
        <v>58</v>
      </c>
      <c r="D23" s="45"/>
      <c r="E23" s="45"/>
      <c r="F23" s="44" t="s">
        <v>61</v>
      </c>
      <c r="G23" s="46" t="s">
        <v>62</v>
      </c>
      <c r="H23" s="46"/>
      <c r="I23" s="47">
        <v>2983420</v>
      </c>
      <c r="J23" s="47"/>
      <c r="K23" s="47"/>
      <c r="L23" s="47"/>
      <c r="M23" s="47">
        <f>I23+K23-L23</f>
        <v>2983420</v>
      </c>
      <c r="N23" s="48">
        <v>0.22646487923255859</v>
      </c>
      <c r="O23" s="48"/>
      <c r="P23" s="48"/>
      <c r="Q23" s="48"/>
      <c r="R23" s="49">
        <v>-2307780.15</v>
      </c>
      <c r="S23" s="49"/>
      <c r="T23" s="49"/>
      <c r="V23" s="51">
        <f t="shared" si="2"/>
        <v>149171</v>
      </c>
      <c r="W23" s="52">
        <v>2783196</v>
      </c>
      <c r="X23" s="52">
        <f t="shared" si="4"/>
        <v>231933</v>
      </c>
      <c r="Y23" s="52">
        <f t="shared" si="1"/>
        <v>231933</v>
      </c>
      <c r="Z23" s="52">
        <f t="shared" si="1"/>
        <v>231933</v>
      </c>
      <c r="AA23" s="52">
        <f t="shared" si="1"/>
        <v>231933</v>
      </c>
      <c r="AB23" s="52">
        <f t="shared" si="1"/>
        <v>231933</v>
      </c>
      <c r="AC23" s="52">
        <f t="shared" si="1"/>
        <v>231933</v>
      </c>
      <c r="AD23" s="52">
        <f t="shared" si="1"/>
        <v>231933</v>
      </c>
      <c r="AE23" s="52">
        <f t="shared" si="1"/>
        <v>231933</v>
      </c>
      <c r="AF23" s="52">
        <f t="shared" si="1"/>
        <v>231933</v>
      </c>
      <c r="AG23" s="52">
        <f t="shared" si="1"/>
        <v>231933</v>
      </c>
      <c r="AH23" s="52">
        <f t="shared" si="1"/>
        <v>231933</v>
      </c>
      <c r="AI23" s="52">
        <f t="shared" si="1"/>
        <v>231933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</row>
    <row r="24" spans="1:79" s="54" customFormat="1" ht="18.75" customHeight="1" x14ac:dyDescent="0.25">
      <c r="A24" s="43" t="s">
        <v>22</v>
      </c>
      <c r="B24" s="44" t="s">
        <v>54</v>
      </c>
      <c r="C24" s="45" t="s">
        <v>58</v>
      </c>
      <c r="D24" s="45"/>
      <c r="E24" s="45"/>
      <c r="F24" s="44" t="s">
        <v>63</v>
      </c>
      <c r="G24" s="46" t="s">
        <v>64</v>
      </c>
      <c r="H24" s="46"/>
      <c r="I24" s="47">
        <v>143434</v>
      </c>
      <c r="J24" s="47"/>
      <c r="K24" s="47"/>
      <c r="L24" s="47"/>
      <c r="M24" s="47">
        <f>I24+K24-L24</f>
        <v>143434</v>
      </c>
      <c r="N24" s="48">
        <v>0</v>
      </c>
      <c r="O24" s="48"/>
      <c r="P24" s="48"/>
      <c r="Q24" s="48"/>
      <c r="R24" s="49">
        <v>-143434</v>
      </c>
      <c r="S24" s="49"/>
      <c r="T24" s="49"/>
      <c r="V24" s="51">
        <f t="shared" si="2"/>
        <v>7171.7000000000007</v>
      </c>
      <c r="W24" s="52">
        <v>0</v>
      </c>
      <c r="X24" s="52">
        <f t="shared" si="4"/>
        <v>0</v>
      </c>
      <c r="Y24" s="52">
        <f t="shared" si="1"/>
        <v>0</v>
      </c>
      <c r="Z24" s="52">
        <f t="shared" si="1"/>
        <v>0</v>
      </c>
      <c r="AA24" s="52">
        <f t="shared" si="1"/>
        <v>0</v>
      </c>
      <c r="AB24" s="52">
        <f t="shared" si="1"/>
        <v>0</v>
      </c>
      <c r="AC24" s="52">
        <f t="shared" si="1"/>
        <v>0</v>
      </c>
      <c r="AD24" s="52">
        <f t="shared" si="1"/>
        <v>0</v>
      </c>
      <c r="AE24" s="52">
        <f t="shared" si="1"/>
        <v>0</v>
      </c>
      <c r="AF24" s="52">
        <f t="shared" si="1"/>
        <v>0</v>
      </c>
      <c r="AG24" s="52">
        <f t="shared" si="1"/>
        <v>0</v>
      </c>
      <c r="AH24" s="52">
        <f t="shared" si="1"/>
        <v>0</v>
      </c>
      <c r="AI24" s="52">
        <f t="shared" si="1"/>
        <v>0</v>
      </c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</row>
    <row r="25" spans="1:79" s="40" customFormat="1" ht="20.25" customHeight="1" x14ac:dyDescent="0.25">
      <c r="A25" s="32" t="s">
        <v>22</v>
      </c>
      <c r="B25" s="33" t="s">
        <v>65</v>
      </c>
      <c r="C25" s="34" t="s">
        <v>66</v>
      </c>
      <c r="D25" s="34"/>
      <c r="E25" s="34"/>
      <c r="F25" s="35" t="s">
        <v>67</v>
      </c>
      <c r="G25" s="36" t="s">
        <v>68</v>
      </c>
      <c r="H25" s="36"/>
      <c r="I25" s="37">
        <v>0</v>
      </c>
      <c r="J25" s="37"/>
      <c r="K25" s="37"/>
      <c r="L25" s="37"/>
      <c r="M25" s="37">
        <v>0</v>
      </c>
      <c r="N25" s="38">
        <v>0</v>
      </c>
      <c r="O25" s="38"/>
      <c r="P25" s="38"/>
      <c r="Q25" s="38"/>
      <c r="R25" s="39">
        <v>0</v>
      </c>
      <c r="S25" s="39"/>
      <c r="T25" s="39"/>
      <c r="V25" s="41">
        <f t="shared" si="2"/>
        <v>0</v>
      </c>
      <c r="W25" s="42">
        <f t="shared" si="3"/>
        <v>0</v>
      </c>
      <c r="X25" s="42">
        <f t="shared" si="4"/>
        <v>0</v>
      </c>
      <c r="Y25" s="42">
        <f t="shared" si="1"/>
        <v>0</v>
      </c>
      <c r="Z25" s="42">
        <f t="shared" si="1"/>
        <v>0</v>
      </c>
      <c r="AA25" s="42">
        <f t="shared" si="1"/>
        <v>0</v>
      </c>
      <c r="AB25" s="42">
        <f t="shared" si="1"/>
        <v>0</v>
      </c>
      <c r="AC25" s="42">
        <f t="shared" si="1"/>
        <v>0</v>
      </c>
      <c r="AD25" s="42">
        <f t="shared" si="1"/>
        <v>0</v>
      </c>
      <c r="AE25" s="42">
        <f t="shared" si="1"/>
        <v>0</v>
      </c>
      <c r="AF25" s="42">
        <f t="shared" si="1"/>
        <v>0</v>
      </c>
      <c r="AG25" s="42">
        <f t="shared" si="1"/>
        <v>0</v>
      </c>
      <c r="AH25" s="42">
        <f t="shared" si="1"/>
        <v>0</v>
      </c>
      <c r="AI25" s="42">
        <f t="shared" si="1"/>
        <v>0</v>
      </c>
    </row>
    <row r="26" spans="1:79" s="40" customFormat="1" ht="21.95" customHeight="1" x14ac:dyDescent="0.25">
      <c r="A26" s="32" t="s">
        <v>22</v>
      </c>
      <c r="B26" s="33" t="s">
        <v>69</v>
      </c>
      <c r="C26" s="34" t="s">
        <v>70</v>
      </c>
      <c r="D26" s="34"/>
      <c r="E26" s="34"/>
      <c r="F26" s="35" t="s">
        <v>71</v>
      </c>
      <c r="G26" s="36" t="s">
        <v>72</v>
      </c>
      <c r="H26" s="36"/>
      <c r="I26" s="37">
        <v>0</v>
      </c>
      <c r="J26" s="37"/>
      <c r="K26" s="37"/>
      <c r="L26" s="37"/>
      <c r="M26" s="37">
        <v>0</v>
      </c>
      <c r="N26" s="38">
        <v>0</v>
      </c>
      <c r="O26" s="38"/>
      <c r="P26" s="38"/>
      <c r="Q26" s="38"/>
      <c r="R26" s="39">
        <v>0</v>
      </c>
      <c r="S26" s="39"/>
      <c r="T26" s="39"/>
      <c r="V26" s="41">
        <f t="shared" si="2"/>
        <v>0</v>
      </c>
      <c r="W26" s="42">
        <f t="shared" si="3"/>
        <v>0</v>
      </c>
      <c r="X26" s="42">
        <f t="shared" si="4"/>
        <v>0</v>
      </c>
      <c r="Y26" s="42">
        <f t="shared" si="1"/>
        <v>0</v>
      </c>
      <c r="Z26" s="42">
        <f t="shared" si="1"/>
        <v>0</v>
      </c>
      <c r="AA26" s="42">
        <f t="shared" si="1"/>
        <v>0</v>
      </c>
      <c r="AB26" s="42">
        <f t="shared" si="1"/>
        <v>0</v>
      </c>
      <c r="AC26" s="42">
        <f t="shared" si="1"/>
        <v>0</v>
      </c>
      <c r="AD26" s="42">
        <f t="shared" si="1"/>
        <v>0</v>
      </c>
      <c r="AE26" s="42">
        <f t="shared" si="1"/>
        <v>0</v>
      </c>
      <c r="AF26" s="42">
        <f t="shared" si="1"/>
        <v>0</v>
      </c>
      <c r="AG26" s="42">
        <f t="shared" si="1"/>
        <v>0</v>
      </c>
      <c r="AH26" s="42">
        <f t="shared" si="1"/>
        <v>0</v>
      </c>
      <c r="AI26" s="42">
        <f t="shared" si="1"/>
        <v>0</v>
      </c>
    </row>
    <row r="27" spans="1:79" s="40" customFormat="1" ht="16.7" customHeight="1" x14ac:dyDescent="0.25">
      <c r="A27" s="32" t="s">
        <v>22</v>
      </c>
      <c r="B27" s="33" t="s">
        <v>73</v>
      </c>
      <c r="C27" s="34" t="s">
        <v>74</v>
      </c>
      <c r="D27" s="34"/>
      <c r="E27" s="34"/>
      <c r="F27" s="35" t="s">
        <v>75</v>
      </c>
      <c r="G27" s="36" t="s">
        <v>76</v>
      </c>
      <c r="H27" s="36"/>
      <c r="I27" s="37">
        <v>0</v>
      </c>
      <c r="J27" s="37"/>
      <c r="K27" s="37"/>
      <c r="L27" s="37"/>
      <c r="M27" s="37">
        <v>0</v>
      </c>
      <c r="N27" s="38">
        <v>0</v>
      </c>
      <c r="O27" s="38"/>
      <c r="P27" s="38"/>
      <c r="Q27" s="38"/>
      <c r="R27" s="39">
        <v>0</v>
      </c>
      <c r="S27" s="39"/>
      <c r="T27" s="39"/>
      <c r="V27" s="41">
        <f t="shared" si="2"/>
        <v>0</v>
      </c>
      <c r="W27" s="42">
        <f t="shared" si="3"/>
        <v>0</v>
      </c>
      <c r="X27" s="42">
        <f t="shared" si="4"/>
        <v>0</v>
      </c>
      <c r="Y27" s="42">
        <f t="shared" ref="Y27:AI46" si="5">$W27/12</f>
        <v>0</v>
      </c>
      <c r="Z27" s="42">
        <f t="shared" si="5"/>
        <v>0</v>
      </c>
      <c r="AA27" s="42">
        <f t="shared" si="5"/>
        <v>0</v>
      </c>
      <c r="AB27" s="42">
        <f t="shared" si="5"/>
        <v>0</v>
      </c>
      <c r="AC27" s="42">
        <f t="shared" si="5"/>
        <v>0</v>
      </c>
      <c r="AD27" s="42">
        <f t="shared" si="5"/>
        <v>0</v>
      </c>
      <c r="AE27" s="42">
        <f t="shared" si="5"/>
        <v>0</v>
      </c>
      <c r="AF27" s="42">
        <f t="shared" si="5"/>
        <v>0</v>
      </c>
      <c r="AG27" s="42">
        <f t="shared" si="5"/>
        <v>0</v>
      </c>
      <c r="AH27" s="42">
        <f t="shared" si="5"/>
        <v>0</v>
      </c>
      <c r="AI27" s="42">
        <f t="shared" si="5"/>
        <v>0</v>
      </c>
    </row>
    <row r="28" spans="1:79" s="40" customFormat="1" ht="22.7" customHeight="1" x14ac:dyDescent="0.25">
      <c r="A28" s="32" t="s">
        <v>22</v>
      </c>
      <c r="B28" s="33" t="s">
        <v>77</v>
      </c>
      <c r="C28" s="34" t="s">
        <v>78</v>
      </c>
      <c r="D28" s="34"/>
      <c r="E28" s="34"/>
      <c r="F28" s="35" t="s">
        <v>79</v>
      </c>
      <c r="G28" s="36" t="s">
        <v>80</v>
      </c>
      <c r="H28" s="36"/>
      <c r="I28" s="37">
        <v>3537292</v>
      </c>
      <c r="J28" s="37"/>
      <c r="K28" s="37"/>
      <c r="L28" s="37"/>
      <c r="M28" s="37">
        <f>M29+M31+M33+M35</f>
        <v>3537292</v>
      </c>
      <c r="N28" s="38">
        <v>0.60435556069445207</v>
      </c>
      <c r="O28" s="38"/>
      <c r="P28" s="38"/>
      <c r="Q28" s="38"/>
      <c r="R28" s="39">
        <v>-1399509.91</v>
      </c>
      <c r="S28" s="39"/>
      <c r="T28" s="39"/>
      <c r="V28" s="41">
        <f t="shared" si="2"/>
        <v>176864.6</v>
      </c>
      <c r="W28" s="42">
        <f t="shared" si="3"/>
        <v>3714156.6</v>
      </c>
      <c r="X28" s="42">
        <f t="shared" si="4"/>
        <v>309513.05</v>
      </c>
      <c r="Y28" s="42">
        <f t="shared" si="5"/>
        <v>309513.05</v>
      </c>
      <c r="Z28" s="42">
        <f t="shared" si="5"/>
        <v>309513.05</v>
      </c>
      <c r="AA28" s="42">
        <f t="shared" si="5"/>
        <v>309513.05</v>
      </c>
      <c r="AB28" s="42">
        <f t="shared" si="5"/>
        <v>309513.05</v>
      </c>
      <c r="AC28" s="42">
        <f t="shared" si="5"/>
        <v>309513.05</v>
      </c>
      <c r="AD28" s="42">
        <f t="shared" si="5"/>
        <v>309513.05</v>
      </c>
      <c r="AE28" s="42">
        <f t="shared" si="5"/>
        <v>309513.05</v>
      </c>
      <c r="AF28" s="42">
        <f t="shared" si="5"/>
        <v>309513.05</v>
      </c>
      <c r="AG28" s="42">
        <f t="shared" si="5"/>
        <v>309513.05</v>
      </c>
      <c r="AH28" s="42">
        <f t="shared" si="5"/>
        <v>309513.05</v>
      </c>
      <c r="AI28" s="42">
        <f t="shared" si="5"/>
        <v>309513.05</v>
      </c>
    </row>
    <row r="29" spans="1:79" s="40" customFormat="1" ht="21" customHeight="1" x14ac:dyDescent="0.25">
      <c r="A29" s="32" t="s">
        <v>22</v>
      </c>
      <c r="B29" s="35" t="s">
        <v>77</v>
      </c>
      <c r="C29" s="34" t="s">
        <v>81</v>
      </c>
      <c r="D29" s="34"/>
      <c r="E29" s="34"/>
      <c r="F29" s="35" t="s">
        <v>82</v>
      </c>
      <c r="G29" s="36" t="s">
        <v>83</v>
      </c>
      <c r="H29" s="36"/>
      <c r="I29" s="37">
        <v>1473519</v>
      </c>
      <c r="J29" s="37"/>
      <c r="K29" s="37"/>
      <c r="L29" s="37"/>
      <c r="M29" s="37">
        <f>M30</f>
        <v>1473519</v>
      </c>
      <c r="N29" s="38">
        <v>0.63536911977382038</v>
      </c>
      <c r="O29" s="38"/>
      <c r="P29" s="38"/>
      <c r="Q29" s="38"/>
      <c r="R29" s="39">
        <v>-537290.53</v>
      </c>
      <c r="S29" s="39"/>
      <c r="T29" s="39"/>
      <c r="V29" s="41">
        <f t="shared" si="2"/>
        <v>73675.95</v>
      </c>
      <c r="W29" s="42">
        <f t="shared" si="3"/>
        <v>1547194.95</v>
      </c>
      <c r="X29" s="42">
        <f t="shared" si="4"/>
        <v>128932.91249999999</v>
      </c>
      <c r="Y29" s="42">
        <f t="shared" si="5"/>
        <v>128932.91249999999</v>
      </c>
      <c r="Z29" s="42">
        <f t="shared" si="5"/>
        <v>128932.91249999999</v>
      </c>
      <c r="AA29" s="42">
        <f t="shared" si="5"/>
        <v>128932.91249999999</v>
      </c>
      <c r="AB29" s="42">
        <f t="shared" si="5"/>
        <v>128932.91249999999</v>
      </c>
      <c r="AC29" s="42">
        <f t="shared" si="5"/>
        <v>128932.91249999999</v>
      </c>
      <c r="AD29" s="42">
        <f t="shared" si="5"/>
        <v>128932.91249999999</v>
      </c>
      <c r="AE29" s="42">
        <f t="shared" si="5"/>
        <v>128932.91249999999</v>
      </c>
      <c r="AF29" s="42">
        <f t="shared" si="5"/>
        <v>128932.91249999999</v>
      </c>
      <c r="AG29" s="42">
        <f t="shared" si="5"/>
        <v>128932.91249999999</v>
      </c>
      <c r="AH29" s="42">
        <f t="shared" si="5"/>
        <v>128932.91249999999</v>
      </c>
      <c r="AI29" s="42">
        <f t="shared" si="5"/>
        <v>128932.91249999999</v>
      </c>
    </row>
    <row r="30" spans="1:79" s="40" customFormat="1" ht="22.7" customHeight="1" x14ac:dyDescent="0.25">
      <c r="A30" s="32" t="s">
        <v>22</v>
      </c>
      <c r="B30" s="35" t="s">
        <v>77</v>
      </c>
      <c r="C30" s="34" t="s">
        <v>81</v>
      </c>
      <c r="D30" s="34"/>
      <c r="E30" s="34"/>
      <c r="F30" s="35" t="s">
        <v>84</v>
      </c>
      <c r="G30" s="36" t="s">
        <v>85</v>
      </c>
      <c r="H30" s="36"/>
      <c r="I30" s="37">
        <v>1473519</v>
      </c>
      <c r="J30" s="37"/>
      <c r="K30" s="37"/>
      <c r="L30" s="37"/>
      <c r="M30" s="37">
        <f>I30</f>
        <v>1473519</v>
      </c>
      <c r="N30" s="38">
        <v>0.63536911977382038</v>
      </c>
      <c r="O30" s="38"/>
      <c r="P30" s="38"/>
      <c r="Q30" s="38"/>
      <c r="R30" s="39">
        <v>-537290.53</v>
      </c>
      <c r="S30" s="39"/>
      <c r="T30" s="39"/>
      <c r="V30" s="55">
        <f t="shared" si="2"/>
        <v>73675.95</v>
      </c>
      <c r="W30" s="42">
        <f t="shared" si="3"/>
        <v>1547194.95</v>
      </c>
      <c r="X30" s="42">
        <f t="shared" si="4"/>
        <v>128932.91249999999</v>
      </c>
      <c r="Y30" s="42">
        <f t="shared" si="5"/>
        <v>128932.91249999999</v>
      </c>
      <c r="Z30" s="42">
        <f t="shared" si="5"/>
        <v>128932.91249999999</v>
      </c>
      <c r="AA30" s="42">
        <f t="shared" si="5"/>
        <v>128932.91249999999</v>
      </c>
      <c r="AB30" s="42">
        <f t="shared" si="5"/>
        <v>128932.91249999999</v>
      </c>
      <c r="AC30" s="42">
        <f t="shared" si="5"/>
        <v>128932.91249999999</v>
      </c>
      <c r="AD30" s="42">
        <f t="shared" si="5"/>
        <v>128932.91249999999</v>
      </c>
      <c r="AE30" s="42">
        <f t="shared" si="5"/>
        <v>128932.91249999999</v>
      </c>
      <c r="AF30" s="42">
        <f t="shared" si="5"/>
        <v>128932.91249999999</v>
      </c>
      <c r="AG30" s="42">
        <f t="shared" si="5"/>
        <v>128932.91249999999</v>
      </c>
      <c r="AH30" s="42">
        <f t="shared" si="5"/>
        <v>128932.91249999999</v>
      </c>
      <c r="AI30" s="42">
        <f t="shared" si="5"/>
        <v>128932.91249999999</v>
      </c>
    </row>
    <row r="31" spans="1:79" s="40" customFormat="1" ht="21.95" customHeight="1" x14ac:dyDescent="0.25">
      <c r="A31" s="32" t="s">
        <v>22</v>
      </c>
      <c r="B31" s="35" t="s">
        <v>77</v>
      </c>
      <c r="C31" s="34" t="s">
        <v>86</v>
      </c>
      <c r="D31" s="34"/>
      <c r="E31" s="34"/>
      <c r="F31" s="35" t="s">
        <v>87</v>
      </c>
      <c r="G31" s="36" t="s">
        <v>88</v>
      </c>
      <c r="H31" s="36"/>
      <c r="I31" s="37">
        <v>1650217</v>
      </c>
      <c r="J31" s="37"/>
      <c r="K31" s="37"/>
      <c r="L31" s="37"/>
      <c r="M31" s="37">
        <f>M32</f>
        <v>1650217</v>
      </c>
      <c r="N31" s="38">
        <v>0.53206018965990531</v>
      </c>
      <c r="O31" s="38"/>
      <c r="P31" s="38"/>
      <c r="Q31" s="38"/>
      <c r="R31" s="39">
        <v>-772202.23</v>
      </c>
      <c r="S31" s="39"/>
      <c r="T31" s="39"/>
      <c r="V31" s="41">
        <f t="shared" si="2"/>
        <v>82510.850000000006</v>
      </c>
      <c r="W31" s="42">
        <f t="shared" si="3"/>
        <v>1732727.85</v>
      </c>
      <c r="X31" s="42">
        <f t="shared" si="4"/>
        <v>144393.98750000002</v>
      </c>
      <c r="Y31" s="42">
        <f t="shared" si="5"/>
        <v>144393.98750000002</v>
      </c>
      <c r="Z31" s="42">
        <f t="shared" si="5"/>
        <v>144393.98750000002</v>
      </c>
      <c r="AA31" s="42">
        <f t="shared" si="5"/>
        <v>144393.98750000002</v>
      </c>
      <c r="AB31" s="42">
        <f t="shared" si="5"/>
        <v>144393.98750000002</v>
      </c>
      <c r="AC31" s="42">
        <f t="shared" si="5"/>
        <v>144393.98750000002</v>
      </c>
      <c r="AD31" s="42">
        <f t="shared" si="5"/>
        <v>144393.98750000002</v>
      </c>
      <c r="AE31" s="42">
        <f t="shared" si="5"/>
        <v>144393.98750000002</v>
      </c>
      <c r="AF31" s="42">
        <f t="shared" si="5"/>
        <v>144393.98750000002</v>
      </c>
      <c r="AG31" s="42">
        <f t="shared" si="5"/>
        <v>144393.98750000002</v>
      </c>
      <c r="AH31" s="42">
        <f t="shared" si="5"/>
        <v>144393.98750000002</v>
      </c>
      <c r="AI31" s="42">
        <f t="shared" si="5"/>
        <v>144393.98750000002</v>
      </c>
    </row>
    <row r="32" spans="1:79" s="40" customFormat="1" ht="22.7" customHeight="1" x14ac:dyDescent="0.25">
      <c r="A32" s="32" t="s">
        <v>22</v>
      </c>
      <c r="B32" s="35" t="s">
        <v>77</v>
      </c>
      <c r="C32" s="34" t="s">
        <v>86</v>
      </c>
      <c r="D32" s="34"/>
      <c r="E32" s="34"/>
      <c r="F32" s="35" t="s">
        <v>89</v>
      </c>
      <c r="G32" s="36" t="s">
        <v>90</v>
      </c>
      <c r="H32" s="36"/>
      <c r="I32" s="37">
        <v>1650217</v>
      </c>
      <c r="J32" s="37"/>
      <c r="K32" s="37"/>
      <c r="L32" s="37"/>
      <c r="M32" s="37">
        <f>I32+K32-L32</f>
        <v>1650217</v>
      </c>
      <c r="N32" s="38">
        <v>0.53206018965990531</v>
      </c>
      <c r="O32" s="38"/>
      <c r="P32" s="38"/>
      <c r="Q32" s="38"/>
      <c r="R32" s="39">
        <v>-772202.23</v>
      </c>
      <c r="S32" s="39"/>
      <c r="T32" s="39"/>
      <c r="V32" s="55">
        <f t="shared" si="2"/>
        <v>82510.850000000006</v>
      </c>
      <c r="W32" s="42">
        <f t="shared" si="3"/>
        <v>1732727.85</v>
      </c>
      <c r="X32" s="42">
        <f t="shared" si="4"/>
        <v>144393.98750000002</v>
      </c>
      <c r="Y32" s="42">
        <f t="shared" si="5"/>
        <v>144393.98750000002</v>
      </c>
      <c r="Z32" s="42">
        <f t="shared" si="5"/>
        <v>144393.98750000002</v>
      </c>
      <c r="AA32" s="42">
        <f t="shared" si="5"/>
        <v>144393.98750000002</v>
      </c>
      <c r="AB32" s="42">
        <f t="shared" si="5"/>
        <v>144393.98750000002</v>
      </c>
      <c r="AC32" s="42">
        <f t="shared" si="5"/>
        <v>144393.98750000002</v>
      </c>
      <c r="AD32" s="42">
        <f t="shared" si="5"/>
        <v>144393.98750000002</v>
      </c>
      <c r="AE32" s="42">
        <f t="shared" si="5"/>
        <v>144393.98750000002</v>
      </c>
      <c r="AF32" s="42">
        <f t="shared" si="5"/>
        <v>144393.98750000002</v>
      </c>
      <c r="AG32" s="42">
        <f t="shared" si="5"/>
        <v>144393.98750000002</v>
      </c>
      <c r="AH32" s="42">
        <f t="shared" si="5"/>
        <v>144393.98750000002</v>
      </c>
      <c r="AI32" s="42">
        <f t="shared" si="5"/>
        <v>144393.98750000002</v>
      </c>
    </row>
    <row r="33" spans="1:35" s="40" customFormat="1" ht="21.75" customHeight="1" x14ac:dyDescent="0.25">
      <c r="A33" s="32" t="s">
        <v>22</v>
      </c>
      <c r="B33" s="35" t="s">
        <v>77</v>
      </c>
      <c r="C33" s="34" t="s">
        <v>91</v>
      </c>
      <c r="D33" s="34"/>
      <c r="E33" s="34"/>
      <c r="F33" s="35" t="s">
        <v>92</v>
      </c>
      <c r="G33" s="36" t="s">
        <v>93</v>
      </c>
      <c r="H33" s="36"/>
      <c r="I33" s="37">
        <v>114667</v>
      </c>
      <c r="J33" s="37"/>
      <c r="K33" s="37"/>
      <c r="L33" s="37"/>
      <c r="M33" s="37">
        <f>M34</f>
        <v>114667</v>
      </c>
      <c r="N33" s="38">
        <v>0.52621756913497342</v>
      </c>
      <c r="O33" s="38"/>
      <c r="P33" s="38"/>
      <c r="Q33" s="38"/>
      <c r="R33" s="39">
        <v>-54327.21</v>
      </c>
      <c r="S33" s="39"/>
      <c r="T33" s="39"/>
      <c r="V33" s="41">
        <f t="shared" si="2"/>
        <v>5733.35</v>
      </c>
      <c r="W33" s="42">
        <f t="shared" si="3"/>
        <v>120400.35</v>
      </c>
      <c r="X33" s="42">
        <f t="shared" si="4"/>
        <v>10033.362500000001</v>
      </c>
      <c r="Y33" s="42">
        <f t="shared" si="5"/>
        <v>10033.362500000001</v>
      </c>
      <c r="Z33" s="42">
        <f t="shared" si="5"/>
        <v>10033.362500000001</v>
      </c>
      <c r="AA33" s="42">
        <f t="shared" si="5"/>
        <v>10033.362500000001</v>
      </c>
      <c r="AB33" s="42">
        <f t="shared" si="5"/>
        <v>10033.362500000001</v>
      </c>
      <c r="AC33" s="42">
        <f t="shared" si="5"/>
        <v>10033.362500000001</v>
      </c>
      <c r="AD33" s="42">
        <f t="shared" si="5"/>
        <v>10033.362500000001</v>
      </c>
      <c r="AE33" s="42">
        <f t="shared" si="5"/>
        <v>10033.362500000001</v>
      </c>
      <c r="AF33" s="42">
        <f t="shared" si="5"/>
        <v>10033.362500000001</v>
      </c>
      <c r="AG33" s="42">
        <f t="shared" si="5"/>
        <v>10033.362500000001</v>
      </c>
      <c r="AH33" s="42">
        <f t="shared" si="5"/>
        <v>10033.362500000001</v>
      </c>
      <c r="AI33" s="42">
        <f t="shared" si="5"/>
        <v>10033.362500000001</v>
      </c>
    </row>
    <row r="34" spans="1:35" s="40" customFormat="1" ht="21.75" customHeight="1" x14ac:dyDescent="0.25">
      <c r="A34" s="32" t="s">
        <v>22</v>
      </c>
      <c r="B34" s="35" t="s">
        <v>77</v>
      </c>
      <c r="C34" s="34" t="s">
        <v>91</v>
      </c>
      <c r="D34" s="34"/>
      <c r="E34" s="34"/>
      <c r="F34" s="35" t="s">
        <v>94</v>
      </c>
      <c r="G34" s="36" t="s">
        <v>95</v>
      </c>
      <c r="H34" s="36"/>
      <c r="I34" s="37">
        <v>114667</v>
      </c>
      <c r="J34" s="37"/>
      <c r="K34" s="37"/>
      <c r="L34" s="37"/>
      <c r="M34" s="37">
        <f>I34+K34-L34</f>
        <v>114667</v>
      </c>
      <c r="N34" s="38">
        <v>0.52621756913497342</v>
      </c>
      <c r="O34" s="38"/>
      <c r="P34" s="38"/>
      <c r="Q34" s="38"/>
      <c r="R34" s="39">
        <v>-54327.21</v>
      </c>
      <c r="S34" s="39"/>
      <c r="T34" s="39"/>
      <c r="V34" s="55">
        <f t="shared" si="2"/>
        <v>5733.35</v>
      </c>
      <c r="W34" s="42">
        <f t="shared" si="3"/>
        <v>120400.35</v>
      </c>
      <c r="X34" s="42">
        <f t="shared" si="4"/>
        <v>10033.362500000001</v>
      </c>
      <c r="Y34" s="42">
        <f t="shared" si="5"/>
        <v>10033.362500000001</v>
      </c>
      <c r="Z34" s="42">
        <f t="shared" si="5"/>
        <v>10033.362500000001</v>
      </c>
      <c r="AA34" s="42">
        <f t="shared" si="5"/>
        <v>10033.362500000001</v>
      </c>
      <c r="AB34" s="42">
        <f t="shared" si="5"/>
        <v>10033.362500000001</v>
      </c>
      <c r="AC34" s="42">
        <f t="shared" si="5"/>
        <v>10033.362500000001</v>
      </c>
      <c r="AD34" s="42">
        <f t="shared" si="5"/>
        <v>10033.362500000001</v>
      </c>
      <c r="AE34" s="42">
        <f t="shared" si="5"/>
        <v>10033.362500000001</v>
      </c>
      <c r="AF34" s="42">
        <f t="shared" si="5"/>
        <v>10033.362500000001</v>
      </c>
      <c r="AG34" s="42">
        <f t="shared" si="5"/>
        <v>10033.362500000001</v>
      </c>
      <c r="AH34" s="42">
        <f t="shared" si="5"/>
        <v>10033.362500000001</v>
      </c>
      <c r="AI34" s="42">
        <f t="shared" si="5"/>
        <v>10033.362500000001</v>
      </c>
    </row>
    <row r="35" spans="1:35" s="40" customFormat="1" ht="19.5" customHeight="1" x14ac:dyDescent="0.25">
      <c r="A35" s="32" t="s">
        <v>22</v>
      </c>
      <c r="B35" s="35" t="s">
        <v>77</v>
      </c>
      <c r="C35" s="34" t="s">
        <v>96</v>
      </c>
      <c r="D35" s="34"/>
      <c r="E35" s="34"/>
      <c r="F35" s="35" t="s">
        <v>97</v>
      </c>
      <c r="G35" s="36" t="s">
        <v>98</v>
      </c>
      <c r="H35" s="36"/>
      <c r="I35" s="37">
        <v>298889</v>
      </c>
      <c r="J35" s="37"/>
      <c r="K35" s="37"/>
      <c r="L35" s="37"/>
      <c r="M35" s="37">
        <f>M36</f>
        <v>298889</v>
      </c>
      <c r="N35" s="38">
        <v>0.88059132320025169</v>
      </c>
      <c r="O35" s="38"/>
      <c r="P35" s="38"/>
      <c r="Q35" s="38"/>
      <c r="R35" s="39">
        <v>-35689.94</v>
      </c>
      <c r="S35" s="39"/>
      <c r="T35" s="39"/>
      <c r="V35" s="41">
        <f t="shared" si="2"/>
        <v>14944.45</v>
      </c>
      <c r="W35" s="42">
        <f t="shared" si="3"/>
        <v>313833.45</v>
      </c>
      <c r="X35" s="42">
        <f t="shared" si="4"/>
        <v>26152.787500000002</v>
      </c>
      <c r="Y35" s="42">
        <f t="shared" si="5"/>
        <v>26152.787500000002</v>
      </c>
      <c r="Z35" s="42">
        <f t="shared" si="5"/>
        <v>26152.787500000002</v>
      </c>
      <c r="AA35" s="42">
        <f t="shared" si="5"/>
        <v>26152.787500000002</v>
      </c>
      <c r="AB35" s="42">
        <f t="shared" si="5"/>
        <v>26152.787500000002</v>
      </c>
      <c r="AC35" s="42">
        <f t="shared" si="5"/>
        <v>26152.787500000002</v>
      </c>
      <c r="AD35" s="42">
        <f t="shared" si="5"/>
        <v>26152.787500000002</v>
      </c>
      <c r="AE35" s="42">
        <f t="shared" si="5"/>
        <v>26152.787500000002</v>
      </c>
      <c r="AF35" s="42">
        <f t="shared" si="5"/>
        <v>26152.787500000002</v>
      </c>
      <c r="AG35" s="42">
        <f t="shared" si="5"/>
        <v>26152.787500000002</v>
      </c>
      <c r="AH35" s="42">
        <f t="shared" si="5"/>
        <v>26152.787500000002</v>
      </c>
      <c r="AI35" s="42">
        <f t="shared" si="5"/>
        <v>26152.787500000002</v>
      </c>
    </row>
    <row r="36" spans="1:35" s="40" customFormat="1" ht="22.7" customHeight="1" x14ac:dyDescent="0.25">
      <c r="A36" s="32" t="s">
        <v>22</v>
      </c>
      <c r="B36" s="35" t="s">
        <v>77</v>
      </c>
      <c r="C36" s="34" t="s">
        <v>96</v>
      </c>
      <c r="D36" s="34"/>
      <c r="E36" s="34"/>
      <c r="F36" s="35" t="s">
        <v>99</v>
      </c>
      <c r="G36" s="36" t="s">
        <v>100</v>
      </c>
      <c r="H36" s="36"/>
      <c r="I36" s="37">
        <v>298889</v>
      </c>
      <c r="J36" s="37"/>
      <c r="K36" s="37"/>
      <c r="L36" s="37"/>
      <c r="M36" s="37">
        <f>I36+K36-L36</f>
        <v>298889</v>
      </c>
      <c r="N36" s="38">
        <v>0.88059132320025169</v>
      </c>
      <c r="O36" s="38"/>
      <c r="P36" s="38"/>
      <c r="Q36" s="38"/>
      <c r="R36" s="39">
        <v>-35689.94</v>
      </c>
      <c r="S36" s="39"/>
      <c r="T36" s="39"/>
      <c r="V36" s="55">
        <f t="shared" si="2"/>
        <v>14944.45</v>
      </c>
      <c r="W36" s="42">
        <f t="shared" si="3"/>
        <v>313833.45</v>
      </c>
      <c r="X36" s="42">
        <f t="shared" si="4"/>
        <v>26152.787500000002</v>
      </c>
      <c r="Y36" s="42">
        <f t="shared" si="5"/>
        <v>26152.787500000002</v>
      </c>
      <c r="Z36" s="42">
        <f t="shared" si="5"/>
        <v>26152.787500000002</v>
      </c>
      <c r="AA36" s="42">
        <f t="shared" si="5"/>
        <v>26152.787500000002</v>
      </c>
      <c r="AB36" s="42">
        <f t="shared" si="5"/>
        <v>26152.787500000002</v>
      </c>
      <c r="AC36" s="42">
        <f t="shared" si="5"/>
        <v>26152.787500000002</v>
      </c>
      <c r="AD36" s="42">
        <f t="shared" si="5"/>
        <v>26152.787500000002</v>
      </c>
      <c r="AE36" s="42">
        <f t="shared" si="5"/>
        <v>26152.787500000002</v>
      </c>
      <c r="AF36" s="42">
        <f t="shared" si="5"/>
        <v>26152.787500000002</v>
      </c>
      <c r="AG36" s="42">
        <f t="shared" si="5"/>
        <v>26152.787500000002</v>
      </c>
      <c r="AH36" s="42">
        <f t="shared" si="5"/>
        <v>26152.787500000002</v>
      </c>
      <c r="AI36" s="42">
        <f t="shared" si="5"/>
        <v>26152.787500000002</v>
      </c>
    </row>
    <row r="37" spans="1:35" s="40" customFormat="1" ht="16.7" customHeight="1" x14ac:dyDescent="0.25">
      <c r="A37" s="32" t="s">
        <v>22</v>
      </c>
      <c r="B37" s="33" t="s">
        <v>101</v>
      </c>
      <c r="C37" s="34" t="s">
        <v>102</v>
      </c>
      <c r="D37" s="34"/>
      <c r="E37" s="34"/>
      <c r="F37" s="35" t="s">
        <v>103</v>
      </c>
      <c r="G37" s="36" t="s">
        <v>104</v>
      </c>
      <c r="H37" s="36"/>
      <c r="I37" s="37">
        <v>0</v>
      </c>
      <c r="J37" s="37"/>
      <c r="K37" s="37"/>
      <c r="L37" s="37"/>
      <c r="M37" s="37">
        <f>M38</f>
        <v>1950816.28</v>
      </c>
      <c r="N37" s="38">
        <v>0</v>
      </c>
      <c r="O37" s="38"/>
      <c r="P37" s="38"/>
      <c r="Q37" s="38"/>
      <c r="R37" s="39">
        <v>1130907.99</v>
      </c>
      <c r="S37" s="39"/>
      <c r="T37" s="39"/>
      <c r="V37" s="41">
        <f t="shared" si="2"/>
        <v>97540.814000000013</v>
      </c>
      <c r="W37" s="42">
        <f t="shared" si="3"/>
        <v>2048357.094</v>
      </c>
      <c r="X37" s="42">
        <f t="shared" si="4"/>
        <v>170696.42449999999</v>
      </c>
      <c r="Y37" s="42">
        <f t="shared" si="5"/>
        <v>170696.42449999999</v>
      </c>
      <c r="Z37" s="42">
        <f t="shared" si="5"/>
        <v>170696.42449999999</v>
      </c>
      <c r="AA37" s="42">
        <f t="shared" si="5"/>
        <v>170696.42449999999</v>
      </c>
      <c r="AB37" s="42">
        <f t="shared" si="5"/>
        <v>170696.42449999999</v>
      </c>
      <c r="AC37" s="42">
        <f t="shared" si="5"/>
        <v>170696.42449999999</v>
      </c>
      <c r="AD37" s="42">
        <f t="shared" si="5"/>
        <v>170696.42449999999</v>
      </c>
      <c r="AE37" s="42">
        <f t="shared" si="5"/>
        <v>170696.42449999999</v>
      </c>
      <c r="AF37" s="42">
        <f t="shared" si="5"/>
        <v>170696.42449999999</v>
      </c>
      <c r="AG37" s="42">
        <f t="shared" si="5"/>
        <v>170696.42449999999</v>
      </c>
      <c r="AH37" s="42">
        <f t="shared" si="5"/>
        <v>170696.42449999999</v>
      </c>
      <c r="AI37" s="42">
        <f t="shared" si="5"/>
        <v>170696.42449999999</v>
      </c>
    </row>
    <row r="38" spans="1:35" s="40" customFormat="1" ht="22.7" customHeight="1" x14ac:dyDescent="0.25">
      <c r="A38" s="32" t="s">
        <v>22</v>
      </c>
      <c r="B38" s="35" t="s">
        <v>101</v>
      </c>
      <c r="C38" s="34" t="s">
        <v>105</v>
      </c>
      <c r="D38" s="34"/>
      <c r="E38" s="34"/>
      <c r="F38" s="35" t="s">
        <v>106</v>
      </c>
      <c r="G38" s="36" t="s">
        <v>107</v>
      </c>
      <c r="H38" s="36"/>
      <c r="I38" s="37">
        <v>0</v>
      </c>
      <c r="J38" s="37"/>
      <c r="K38" s="37"/>
      <c r="L38" s="37"/>
      <c r="M38" s="37">
        <f>M39</f>
        <v>1950816.28</v>
      </c>
      <c r="N38" s="38">
        <v>0</v>
      </c>
      <c r="O38" s="38"/>
      <c r="P38" s="38"/>
      <c r="Q38" s="38"/>
      <c r="R38" s="39">
        <v>1130907.99</v>
      </c>
      <c r="S38" s="39"/>
      <c r="T38" s="39"/>
      <c r="V38" s="41">
        <f t="shared" si="2"/>
        <v>97540.814000000013</v>
      </c>
      <c r="W38" s="42">
        <f t="shared" si="3"/>
        <v>2048357.094</v>
      </c>
      <c r="X38" s="42">
        <f t="shared" si="4"/>
        <v>170696.42449999999</v>
      </c>
      <c r="Y38" s="42">
        <f t="shared" si="5"/>
        <v>170696.42449999999</v>
      </c>
      <c r="Z38" s="42">
        <f t="shared" si="5"/>
        <v>170696.42449999999</v>
      </c>
      <c r="AA38" s="42">
        <f t="shared" si="5"/>
        <v>170696.42449999999</v>
      </c>
      <c r="AB38" s="42">
        <f t="shared" si="5"/>
        <v>170696.42449999999</v>
      </c>
      <c r="AC38" s="42">
        <f t="shared" si="5"/>
        <v>170696.42449999999</v>
      </c>
      <c r="AD38" s="42">
        <f t="shared" si="5"/>
        <v>170696.42449999999</v>
      </c>
      <c r="AE38" s="42">
        <f t="shared" si="5"/>
        <v>170696.42449999999</v>
      </c>
      <c r="AF38" s="42">
        <f t="shared" si="5"/>
        <v>170696.42449999999</v>
      </c>
      <c r="AG38" s="42">
        <f t="shared" si="5"/>
        <v>170696.42449999999</v>
      </c>
      <c r="AH38" s="42">
        <f t="shared" si="5"/>
        <v>170696.42449999999</v>
      </c>
      <c r="AI38" s="42">
        <f t="shared" si="5"/>
        <v>170696.42449999999</v>
      </c>
    </row>
    <row r="39" spans="1:35" s="40" customFormat="1" ht="22.7" customHeight="1" x14ac:dyDescent="0.25">
      <c r="A39" s="32" t="s">
        <v>22</v>
      </c>
      <c r="B39" s="35" t="s">
        <v>101</v>
      </c>
      <c r="C39" s="34" t="s">
        <v>105</v>
      </c>
      <c r="D39" s="34"/>
      <c r="E39" s="34"/>
      <c r="F39" s="35" t="s">
        <v>108</v>
      </c>
      <c r="G39" s="36" t="s">
        <v>107</v>
      </c>
      <c r="H39" s="36"/>
      <c r="I39" s="37">
        <v>0</v>
      </c>
      <c r="J39" s="37"/>
      <c r="K39" s="37">
        <v>1950816.28</v>
      </c>
      <c r="L39" s="37"/>
      <c r="M39" s="37">
        <f>I39+K39-L39</f>
        <v>1950816.28</v>
      </c>
      <c r="N39" s="38">
        <v>0</v>
      </c>
      <c r="O39" s="38"/>
      <c r="P39" s="38"/>
      <c r="Q39" s="38"/>
      <c r="R39" s="39">
        <v>1130907.99</v>
      </c>
      <c r="S39" s="39"/>
      <c r="T39" s="39"/>
      <c r="V39" s="55">
        <f t="shared" si="2"/>
        <v>97540.814000000013</v>
      </c>
      <c r="W39" s="42">
        <f t="shared" si="3"/>
        <v>2048357.094</v>
      </c>
      <c r="X39" s="42">
        <f t="shared" si="4"/>
        <v>170696.42449999999</v>
      </c>
      <c r="Y39" s="42">
        <f t="shared" si="5"/>
        <v>170696.42449999999</v>
      </c>
      <c r="Z39" s="42">
        <f t="shared" si="5"/>
        <v>170696.42449999999</v>
      </c>
      <c r="AA39" s="42">
        <f t="shared" si="5"/>
        <v>170696.42449999999</v>
      </c>
      <c r="AB39" s="42">
        <f t="shared" si="5"/>
        <v>170696.42449999999</v>
      </c>
      <c r="AC39" s="42">
        <f t="shared" si="5"/>
        <v>170696.42449999999</v>
      </c>
      <c r="AD39" s="42">
        <f t="shared" si="5"/>
        <v>170696.42449999999</v>
      </c>
      <c r="AE39" s="42">
        <f t="shared" si="5"/>
        <v>170696.42449999999</v>
      </c>
      <c r="AF39" s="42">
        <f t="shared" si="5"/>
        <v>170696.42449999999</v>
      </c>
      <c r="AG39" s="42">
        <f t="shared" si="5"/>
        <v>170696.42449999999</v>
      </c>
      <c r="AH39" s="42">
        <f t="shared" si="5"/>
        <v>170696.42449999999</v>
      </c>
      <c r="AI39" s="42">
        <f t="shared" si="5"/>
        <v>170696.42449999999</v>
      </c>
    </row>
    <row r="40" spans="1:35" s="40" customFormat="1" ht="36.75" customHeight="1" x14ac:dyDescent="0.25">
      <c r="A40" s="32" t="s">
        <v>22</v>
      </c>
      <c r="B40" s="33" t="s">
        <v>109</v>
      </c>
      <c r="C40" s="34" t="s">
        <v>110</v>
      </c>
      <c r="D40" s="34"/>
      <c r="E40" s="34"/>
      <c r="F40" s="35" t="s">
        <v>111</v>
      </c>
      <c r="G40" s="36" t="s">
        <v>112</v>
      </c>
      <c r="H40" s="36"/>
      <c r="I40" s="37">
        <v>14351</v>
      </c>
      <c r="J40" s="37"/>
      <c r="K40" s="37"/>
      <c r="L40" s="37"/>
      <c r="M40" s="37">
        <f>I40+K40-L40</f>
        <v>14351</v>
      </c>
      <c r="N40" s="38">
        <v>0.19858337398090725</v>
      </c>
      <c r="O40" s="38"/>
      <c r="P40" s="38"/>
      <c r="Q40" s="38"/>
      <c r="R40" s="39">
        <v>-11501.13</v>
      </c>
      <c r="S40" s="39"/>
      <c r="T40" s="39"/>
      <c r="V40" s="41">
        <f t="shared" si="2"/>
        <v>717.55000000000007</v>
      </c>
      <c r="W40" s="42">
        <f t="shared" si="3"/>
        <v>15068.55</v>
      </c>
      <c r="X40" s="42">
        <f t="shared" si="4"/>
        <v>1255.7124999999999</v>
      </c>
      <c r="Y40" s="42">
        <f t="shared" si="5"/>
        <v>1255.7124999999999</v>
      </c>
      <c r="Z40" s="42">
        <f t="shared" si="5"/>
        <v>1255.7124999999999</v>
      </c>
      <c r="AA40" s="42">
        <f t="shared" si="5"/>
        <v>1255.7124999999999</v>
      </c>
      <c r="AB40" s="42">
        <f t="shared" si="5"/>
        <v>1255.7124999999999</v>
      </c>
      <c r="AC40" s="42">
        <f t="shared" si="5"/>
        <v>1255.7124999999999</v>
      </c>
      <c r="AD40" s="42">
        <f t="shared" si="5"/>
        <v>1255.7124999999999</v>
      </c>
      <c r="AE40" s="42">
        <f t="shared" si="5"/>
        <v>1255.7124999999999</v>
      </c>
      <c r="AF40" s="42">
        <f t="shared" si="5"/>
        <v>1255.7124999999999</v>
      </c>
      <c r="AG40" s="42">
        <f t="shared" si="5"/>
        <v>1255.7124999999999</v>
      </c>
      <c r="AH40" s="42">
        <f t="shared" si="5"/>
        <v>1255.7124999999999</v>
      </c>
      <c r="AI40" s="42">
        <f t="shared" si="5"/>
        <v>1255.7124999999999</v>
      </c>
    </row>
    <row r="41" spans="1:35" s="40" customFormat="1" ht="19.5" customHeight="1" x14ac:dyDescent="0.25">
      <c r="A41" s="32" t="s">
        <v>22</v>
      </c>
      <c r="B41" s="35" t="s">
        <v>109</v>
      </c>
      <c r="C41" s="34" t="s">
        <v>113</v>
      </c>
      <c r="D41" s="34"/>
      <c r="E41" s="34"/>
      <c r="F41" s="35" t="s">
        <v>114</v>
      </c>
      <c r="G41" s="36" t="s">
        <v>115</v>
      </c>
      <c r="H41" s="36"/>
      <c r="I41" s="37">
        <v>14351</v>
      </c>
      <c r="J41" s="37"/>
      <c r="K41" s="37"/>
      <c r="L41" s="37"/>
      <c r="M41" s="37">
        <f>I41+K41-L41</f>
        <v>14351</v>
      </c>
      <c r="N41" s="38">
        <v>0.19858337398090725</v>
      </c>
      <c r="O41" s="38"/>
      <c r="P41" s="38"/>
      <c r="Q41" s="38"/>
      <c r="R41" s="39">
        <v>-11501.13</v>
      </c>
      <c r="S41" s="39"/>
      <c r="T41" s="39"/>
      <c r="V41" s="41">
        <f t="shared" si="2"/>
        <v>717.55000000000007</v>
      </c>
      <c r="W41" s="42">
        <f t="shared" si="3"/>
        <v>15068.55</v>
      </c>
      <c r="X41" s="42">
        <f t="shared" si="4"/>
        <v>1255.7124999999999</v>
      </c>
      <c r="Y41" s="42">
        <f t="shared" si="5"/>
        <v>1255.7124999999999</v>
      </c>
      <c r="Z41" s="42">
        <f t="shared" si="5"/>
        <v>1255.7124999999999</v>
      </c>
      <c r="AA41" s="42">
        <f t="shared" si="5"/>
        <v>1255.7124999999999</v>
      </c>
      <c r="AB41" s="42">
        <f t="shared" si="5"/>
        <v>1255.7124999999999</v>
      </c>
      <c r="AC41" s="42">
        <f t="shared" si="5"/>
        <v>1255.7124999999999</v>
      </c>
      <c r="AD41" s="42">
        <f t="shared" si="5"/>
        <v>1255.7124999999999</v>
      </c>
      <c r="AE41" s="42">
        <f t="shared" si="5"/>
        <v>1255.7124999999999</v>
      </c>
      <c r="AF41" s="42">
        <f t="shared" si="5"/>
        <v>1255.7124999999999</v>
      </c>
      <c r="AG41" s="42">
        <f t="shared" si="5"/>
        <v>1255.7124999999999</v>
      </c>
      <c r="AH41" s="42">
        <f t="shared" si="5"/>
        <v>1255.7124999999999</v>
      </c>
      <c r="AI41" s="42">
        <f t="shared" si="5"/>
        <v>1255.7124999999999</v>
      </c>
    </row>
    <row r="42" spans="1:35" s="40" customFormat="1" ht="20.25" customHeight="1" x14ac:dyDescent="0.25">
      <c r="A42" s="32"/>
      <c r="B42" s="35"/>
      <c r="C42" s="34"/>
      <c r="D42" s="34"/>
      <c r="E42" s="34"/>
      <c r="F42" s="35" t="s">
        <v>116</v>
      </c>
      <c r="G42" s="36" t="s">
        <v>117</v>
      </c>
      <c r="H42" s="36"/>
      <c r="I42" s="37">
        <v>14351</v>
      </c>
      <c r="J42" s="37"/>
      <c r="K42" s="37"/>
      <c r="L42" s="37"/>
      <c r="M42" s="37">
        <f>I42+K42-L42</f>
        <v>14351</v>
      </c>
      <c r="N42" s="38">
        <v>0.19858337398090725</v>
      </c>
      <c r="O42" s="38"/>
      <c r="P42" s="38"/>
      <c r="Q42" s="38"/>
      <c r="R42" s="39">
        <v>-11501.13</v>
      </c>
      <c r="S42" s="39"/>
      <c r="T42" s="39"/>
      <c r="V42" s="55">
        <f t="shared" si="2"/>
        <v>717.55000000000007</v>
      </c>
      <c r="W42" s="42">
        <f t="shared" si="3"/>
        <v>15068.55</v>
      </c>
      <c r="X42" s="42">
        <f t="shared" si="4"/>
        <v>1255.7124999999999</v>
      </c>
      <c r="Y42" s="42">
        <f t="shared" si="5"/>
        <v>1255.7124999999999</v>
      </c>
      <c r="Z42" s="42">
        <f t="shared" si="5"/>
        <v>1255.7124999999999</v>
      </c>
      <c r="AA42" s="42">
        <f t="shared" si="5"/>
        <v>1255.7124999999999</v>
      </c>
      <c r="AB42" s="42">
        <f t="shared" si="5"/>
        <v>1255.7124999999999</v>
      </c>
      <c r="AC42" s="42">
        <f t="shared" si="5"/>
        <v>1255.7124999999999</v>
      </c>
      <c r="AD42" s="42">
        <f t="shared" si="5"/>
        <v>1255.7124999999999</v>
      </c>
      <c r="AE42" s="42">
        <f t="shared" si="5"/>
        <v>1255.7124999999999</v>
      </c>
      <c r="AF42" s="42">
        <f t="shared" si="5"/>
        <v>1255.7124999999999</v>
      </c>
      <c r="AG42" s="42">
        <f t="shared" si="5"/>
        <v>1255.7124999999999</v>
      </c>
      <c r="AH42" s="42">
        <f t="shared" si="5"/>
        <v>1255.7124999999999</v>
      </c>
      <c r="AI42" s="42">
        <f t="shared" si="5"/>
        <v>1255.7124999999999</v>
      </c>
    </row>
    <row r="43" spans="1:35" s="63" customFormat="1" ht="19.5" customHeight="1" x14ac:dyDescent="0.25">
      <c r="A43" s="56" t="s">
        <v>118</v>
      </c>
      <c r="B43" s="57" t="s">
        <v>119</v>
      </c>
      <c r="C43" s="58" t="s">
        <v>120</v>
      </c>
      <c r="D43" s="58"/>
      <c r="E43" s="58"/>
      <c r="F43" s="57" t="s">
        <v>121</v>
      </c>
      <c r="G43" s="59" t="s">
        <v>122</v>
      </c>
      <c r="H43" s="59"/>
      <c r="I43" s="60">
        <v>0</v>
      </c>
      <c r="J43" s="60"/>
      <c r="K43" s="60"/>
      <c r="L43" s="60"/>
      <c r="M43" s="60">
        <v>0</v>
      </c>
      <c r="N43" s="61">
        <v>0</v>
      </c>
      <c r="O43" s="61"/>
      <c r="P43" s="61"/>
      <c r="Q43" s="61"/>
      <c r="R43" s="62">
        <v>0</v>
      </c>
      <c r="S43" s="62"/>
      <c r="T43" s="62"/>
      <c r="V43" s="64">
        <f t="shared" si="2"/>
        <v>0</v>
      </c>
      <c r="W43" s="65">
        <f t="shared" si="3"/>
        <v>0</v>
      </c>
      <c r="X43" s="65">
        <f t="shared" si="4"/>
        <v>0</v>
      </c>
      <c r="Y43" s="65">
        <f t="shared" si="5"/>
        <v>0</v>
      </c>
      <c r="Z43" s="65">
        <f t="shared" si="5"/>
        <v>0</v>
      </c>
      <c r="AA43" s="65">
        <f t="shared" si="5"/>
        <v>0</v>
      </c>
      <c r="AB43" s="65">
        <f t="shared" si="5"/>
        <v>0</v>
      </c>
      <c r="AC43" s="65">
        <f t="shared" si="5"/>
        <v>0</v>
      </c>
      <c r="AD43" s="65">
        <f t="shared" si="5"/>
        <v>0</v>
      </c>
      <c r="AE43" s="65">
        <f t="shared" si="5"/>
        <v>0</v>
      </c>
      <c r="AF43" s="65">
        <f t="shared" si="5"/>
        <v>0</v>
      </c>
      <c r="AG43" s="65">
        <f t="shared" si="5"/>
        <v>0</v>
      </c>
      <c r="AH43" s="65">
        <f t="shared" si="5"/>
        <v>0</v>
      </c>
      <c r="AI43" s="65">
        <f t="shared" si="5"/>
        <v>0</v>
      </c>
    </row>
    <row r="44" spans="1:35" s="40" customFormat="1" ht="17.25" customHeight="1" x14ac:dyDescent="0.25">
      <c r="A44" s="32" t="s">
        <v>118</v>
      </c>
      <c r="B44" s="33" t="s">
        <v>123</v>
      </c>
      <c r="C44" s="34" t="s">
        <v>124</v>
      </c>
      <c r="D44" s="34"/>
      <c r="E44" s="34"/>
      <c r="F44" s="35" t="s">
        <v>125</v>
      </c>
      <c r="G44" s="36" t="s">
        <v>126</v>
      </c>
      <c r="H44" s="36"/>
      <c r="I44" s="37">
        <v>0</v>
      </c>
      <c r="J44" s="37"/>
      <c r="K44" s="37"/>
      <c r="L44" s="37"/>
      <c r="M44" s="37">
        <v>0</v>
      </c>
      <c r="N44" s="38">
        <v>0</v>
      </c>
      <c r="O44" s="38"/>
      <c r="P44" s="38"/>
      <c r="Q44" s="38"/>
      <c r="R44" s="39">
        <v>0</v>
      </c>
      <c r="S44" s="39"/>
      <c r="T44" s="39"/>
      <c r="V44" s="41">
        <f t="shared" si="2"/>
        <v>0</v>
      </c>
      <c r="W44" s="42">
        <f t="shared" si="3"/>
        <v>0</v>
      </c>
      <c r="X44" s="42">
        <f t="shared" si="4"/>
        <v>0</v>
      </c>
      <c r="Y44" s="42">
        <f t="shared" si="5"/>
        <v>0</v>
      </c>
      <c r="Z44" s="42">
        <f t="shared" si="5"/>
        <v>0</v>
      </c>
      <c r="AA44" s="42">
        <f t="shared" si="5"/>
        <v>0</v>
      </c>
      <c r="AB44" s="42">
        <f t="shared" si="5"/>
        <v>0</v>
      </c>
      <c r="AC44" s="42">
        <f t="shared" si="5"/>
        <v>0</v>
      </c>
      <c r="AD44" s="42">
        <f t="shared" si="5"/>
        <v>0</v>
      </c>
      <c r="AE44" s="42">
        <f t="shared" si="5"/>
        <v>0</v>
      </c>
      <c r="AF44" s="42">
        <f t="shared" si="5"/>
        <v>0</v>
      </c>
      <c r="AG44" s="42">
        <f t="shared" si="5"/>
        <v>0</v>
      </c>
      <c r="AH44" s="42">
        <f t="shared" si="5"/>
        <v>0</v>
      </c>
      <c r="AI44" s="42">
        <f t="shared" si="5"/>
        <v>0</v>
      </c>
    </row>
    <row r="45" spans="1:35" s="40" customFormat="1" ht="15.75" customHeight="1" x14ac:dyDescent="0.25">
      <c r="A45" s="32" t="s">
        <v>118</v>
      </c>
      <c r="B45" s="33" t="s">
        <v>127</v>
      </c>
      <c r="C45" s="34" t="s">
        <v>128</v>
      </c>
      <c r="D45" s="34"/>
      <c r="E45" s="34"/>
      <c r="F45" s="35" t="s">
        <v>129</v>
      </c>
      <c r="G45" s="36" t="s">
        <v>130</v>
      </c>
      <c r="H45" s="36"/>
      <c r="I45" s="37">
        <v>0</v>
      </c>
      <c r="J45" s="37"/>
      <c r="K45" s="37"/>
      <c r="L45" s="37"/>
      <c r="M45" s="37">
        <v>0</v>
      </c>
      <c r="N45" s="38">
        <v>0</v>
      </c>
      <c r="O45" s="38"/>
      <c r="P45" s="38"/>
      <c r="Q45" s="38"/>
      <c r="R45" s="39">
        <v>0</v>
      </c>
      <c r="S45" s="39"/>
      <c r="T45" s="39"/>
      <c r="V45" s="41">
        <f t="shared" si="2"/>
        <v>0</v>
      </c>
      <c r="W45" s="42">
        <f t="shared" si="3"/>
        <v>0</v>
      </c>
      <c r="X45" s="42">
        <f t="shared" si="4"/>
        <v>0</v>
      </c>
      <c r="Y45" s="42">
        <f t="shared" si="5"/>
        <v>0</v>
      </c>
      <c r="Z45" s="42">
        <f t="shared" si="5"/>
        <v>0</v>
      </c>
      <c r="AA45" s="42">
        <f t="shared" si="5"/>
        <v>0</v>
      </c>
      <c r="AB45" s="42">
        <f t="shared" si="5"/>
        <v>0</v>
      </c>
      <c r="AC45" s="42">
        <f t="shared" si="5"/>
        <v>0</v>
      </c>
      <c r="AD45" s="42">
        <f t="shared" si="5"/>
        <v>0</v>
      </c>
      <c r="AE45" s="42">
        <f t="shared" si="5"/>
        <v>0</v>
      </c>
      <c r="AF45" s="42">
        <f t="shared" si="5"/>
        <v>0</v>
      </c>
      <c r="AG45" s="42">
        <f t="shared" si="5"/>
        <v>0</v>
      </c>
      <c r="AH45" s="42">
        <f t="shared" si="5"/>
        <v>0</v>
      </c>
      <c r="AI45" s="42">
        <f t="shared" si="5"/>
        <v>0</v>
      </c>
    </row>
    <row r="46" spans="1:35" s="40" customFormat="1" ht="22.7" customHeight="1" x14ac:dyDescent="0.25">
      <c r="A46" s="32" t="s">
        <v>118</v>
      </c>
      <c r="B46" s="33" t="s">
        <v>131</v>
      </c>
      <c r="C46" s="34" t="s">
        <v>132</v>
      </c>
      <c r="D46" s="34"/>
      <c r="E46" s="34"/>
      <c r="F46" s="35" t="s">
        <v>133</v>
      </c>
      <c r="G46" s="36" t="s">
        <v>134</v>
      </c>
      <c r="H46" s="36"/>
      <c r="I46" s="37">
        <v>0</v>
      </c>
      <c r="J46" s="37"/>
      <c r="K46" s="37"/>
      <c r="L46" s="37"/>
      <c r="M46" s="37">
        <v>0</v>
      </c>
      <c r="N46" s="38">
        <v>0</v>
      </c>
      <c r="O46" s="38"/>
      <c r="P46" s="38"/>
      <c r="Q46" s="38"/>
      <c r="R46" s="39">
        <v>0</v>
      </c>
      <c r="S46" s="39"/>
      <c r="T46" s="39"/>
      <c r="V46" s="41">
        <f t="shared" si="2"/>
        <v>0</v>
      </c>
      <c r="W46" s="42">
        <f t="shared" si="3"/>
        <v>0</v>
      </c>
      <c r="X46" s="42">
        <f t="shared" si="4"/>
        <v>0</v>
      </c>
      <c r="Y46" s="42">
        <f t="shared" si="5"/>
        <v>0</v>
      </c>
      <c r="Z46" s="42">
        <f t="shared" si="5"/>
        <v>0</v>
      </c>
      <c r="AA46" s="42">
        <f t="shared" si="5"/>
        <v>0</v>
      </c>
      <c r="AB46" s="42">
        <f t="shared" si="5"/>
        <v>0</v>
      </c>
      <c r="AC46" s="42">
        <f t="shared" si="5"/>
        <v>0</v>
      </c>
      <c r="AD46" s="42">
        <f t="shared" si="5"/>
        <v>0</v>
      </c>
      <c r="AE46" s="42">
        <f t="shared" si="5"/>
        <v>0</v>
      </c>
      <c r="AF46" s="42">
        <f t="shared" si="5"/>
        <v>0</v>
      </c>
      <c r="AG46" s="42">
        <f t="shared" si="5"/>
        <v>0</v>
      </c>
      <c r="AH46" s="42">
        <f t="shared" si="5"/>
        <v>0</v>
      </c>
      <c r="AI46" s="42">
        <f t="shared" si="5"/>
        <v>0</v>
      </c>
    </row>
    <row r="47" spans="1:35" s="40" customFormat="1" ht="18" customHeight="1" x14ac:dyDescent="0.25">
      <c r="A47" s="32" t="s">
        <v>118</v>
      </c>
      <c r="B47" s="33" t="s">
        <v>135</v>
      </c>
      <c r="C47" s="34" t="s">
        <v>136</v>
      </c>
      <c r="D47" s="34"/>
      <c r="E47" s="34"/>
      <c r="F47" s="35" t="s">
        <v>137</v>
      </c>
      <c r="G47" s="36" t="s">
        <v>138</v>
      </c>
      <c r="H47" s="36"/>
      <c r="I47" s="37">
        <v>0</v>
      </c>
      <c r="J47" s="37"/>
      <c r="K47" s="37"/>
      <c r="L47" s="37"/>
      <c r="M47" s="37">
        <v>0</v>
      </c>
      <c r="N47" s="38">
        <v>0</v>
      </c>
      <c r="O47" s="38"/>
      <c r="P47" s="38"/>
      <c r="Q47" s="38"/>
      <c r="R47" s="39">
        <v>0</v>
      </c>
      <c r="S47" s="39"/>
      <c r="T47" s="39"/>
      <c r="V47" s="41">
        <f t="shared" si="2"/>
        <v>0</v>
      </c>
      <c r="W47" s="42">
        <f t="shared" si="3"/>
        <v>0</v>
      </c>
      <c r="X47" s="42">
        <f t="shared" si="4"/>
        <v>0</v>
      </c>
      <c r="Y47" s="42">
        <f t="shared" ref="Y47:AI68" si="6">$W47/12</f>
        <v>0</v>
      </c>
      <c r="Z47" s="42">
        <f t="shared" si="6"/>
        <v>0</v>
      </c>
      <c r="AA47" s="42">
        <f t="shared" si="6"/>
        <v>0</v>
      </c>
      <c r="AB47" s="42">
        <f t="shared" si="6"/>
        <v>0</v>
      </c>
      <c r="AC47" s="42">
        <f t="shared" si="6"/>
        <v>0</v>
      </c>
      <c r="AD47" s="42">
        <f t="shared" si="6"/>
        <v>0</v>
      </c>
      <c r="AE47" s="42">
        <f t="shared" si="6"/>
        <v>0</v>
      </c>
      <c r="AF47" s="42">
        <f t="shared" si="6"/>
        <v>0</v>
      </c>
      <c r="AG47" s="42">
        <f t="shared" si="6"/>
        <v>0</v>
      </c>
      <c r="AH47" s="42">
        <f t="shared" si="6"/>
        <v>0</v>
      </c>
      <c r="AI47" s="42">
        <f t="shared" si="6"/>
        <v>0</v>
      </c>
    </row>
    <row r="48" spans="1:35" s="40" customFormat="1" ht="16.7" customHeight="1" x14ac:dyDescent="0.25">
      <c r="A48" s="32" t="s">
        <v>118</v>
      </c>
      <c r="B48" s="33" t="s">
        <v>139</v>
      </c>
      <c r="C48" s="34" t="s">
        <v>140</v>
      </c>
      <c r="D48" s="34"/>
      <c r="E48" s="34"/>
      <c r="F48" s="35" t="s">
        <v>141</v>
      </c>
      <c r="G48" s="36" t="s">
        <v>142</v>
      </c>
      <c r="H48" s="36"/>
      <c r="I48" s="37">
        <v>0</v>
      </c>
      <c r="J48" s="37"/>
      <c r="K48" s="37"/>
      <c r="L48" s="37"/>
      <c r="M48" s="37">
        <v>0</v>
      </c>
      <c r="N48" s="38">
        <v>0</v>
      </c>
      <c r="O48" s="38"/>
      <c r="P48" s="38"/>
      <c r="Q48" s="38"/>
      <c r="R48" s="39">
        <v>0</v>
      </c>
      <c r="S48" s="39"/>
      <c r="T48" s="39"/>
      <c r="V48" s="41">
        <f t="shared" si="2"/>
        <v>0</v>
      </c>
      <c r="W48" s="42">
        <f t="shared" si="3"/>
        <v>0</v>
      </c>
      <c r="X48" s="42">
        <f t="shared" si="4"/>
        <v>0</v>
      </c>
      <c r="Y48" s="42">
        <f t="shared" si="6"/>
        <v>0</v>
      </c>
      <c r="Z48" s="42">
        <f t="shared" si="6"/>
        <v>0</v>
      </c>
      <c r="AA48" s="42">
        <f t="shared" si="6"/>
        <v>0</v>
      </c>
      <c r="AB48" s="42">
        <f t="shared" si="6"/>
        <v>0</v>
      </c>
      <c r="AC48" s="42">
        <f t="shared" si="6"/>
        <v>0</v>
      </c>
      <c r="AD48" s="42">
        <f t="shared" si="6"/>
        <v>0</v>
      </c>
      <c r="AE48" s="42">
        <f t="shared" si="6"/>
        <v>0</v>
      </c>
      <c r="AF48" s="42">
        <f t="shared" si="6"/>
        <v>0</v>
      </c>
      <c r="AG48" s="42">
        <f t="shared" si="6"/>
        <v>0</v>
      </c>
      <c r="AH48" s="42">
        <f t="shared" si="6"/>
        <v>0</v>
      </c>
      <c r="AI48" s="42">
        <f t="shared" si="6"/>
        <v>0</v>
      </c>
    </row>
    <row r="49" spans="1:79" s="66" customFormat="1" ht="22.7" customHeight="1" x14ac:dyDescent="0.25">
      <c r="A49" s="56" t="s">
        <v>143</v>
      </c>
      <c r="B49" s="57" t="s">
        <v>144</v>
      </c>
      <c r="C49" s="58" t="s">
        <v>145</v>
      </c>
      <c r="D49" s="58"/>
      <c r="E49" s="58"/>
      <c r="F49" s="57" t="s">
        <v>146</v>
      </c>
      <c r="G49" s="59" t="s">
        <v>147</v>
      </c>
      <c r="H49" s="59"/>
      <c r="I49" s="60">
        <v>4346290</v>
      </c>
      <c r="J49" s="60"/>
      <c r="K49" s="60"/>
      <c r="L49" s="60"/>
      <c r="M49" s="60">
        <f>M50</f>
        <v>7286741.1100000003</v>
      </c>
      <c r="N49" s="61">
        <v>0.68919488805394946</v>
      </c>
      <c r="O49" s="61"/>
      <c r="P49" s="61"/>
      <c r="Q49" s="61"/>
      <c r="R49" s="62">
        <v>-1350849.15</v>
      </c>
      <c r="S49" s="62"/>
      <c r="T49" s="62"/>
      <c r="V49" s="64">
        <f t="shared" si="2"/>
        <v>364337.05550000002</v>
      </c>
      <c r="W49" s="67">
        <v>4419096</v>
      </c>
      <c r="X49" s="68">
        <f t="shared" si="4"/>
        <v>368258</v>
      </c>
      <c r="Y49" s="68">
        <f t="shared" si="6"/>
        <v>368258</v>
      </c>
      <c r="Z49" s="68">
        <f t="shared" si="6"/>
        <v>368258</v>
      </c>
      <c r="AA49" s="68">
        <f t="shared" si="6"/>
        <v>368258</v>
      </c>
      <c r="AB49" s="68">
        <f t="shared" si="6"/>
        <v>368258</v>
      </c>
      <c r="AC49" s="68">
        <f t="shared" si="6"/>
        <v>368258</v>
      </c>
      <c r="AD49" s="68">
        <f t="shared" si="6"/>
        <v>368258</v>
      </c>
      <c r="AE49" s="68">
        <f t="shared" si="6"/>
        <v>368258</v>
      </c>
      <c r="AF49" s="68">
        <f t="shared" si="6"/>
        <v>368258</v>
      </c>
      <c r="AG49" s="68">
        <f t="shared" si="6"/>
        <v>368258</v>
      </c>
      <c r="AH49" s="68">
        <f t="shared" si="6"/>
        <v>368258</v>
      </c>
      <c r="AI49" s="68">
        <f t="shared" si="6"/>
        <v>368258</v>
      </c>
    </row>
    <row r="50" spans="1:79" s="40" customFormat="1" ht="19.5" customHeight="1" x14ac:dyDescent="0.25">
      <c r="A50" s="32" t="s">
        <v>143</v>
      </c>
      <c r="B50" s="33" t="s">
        <v>148</v>
      </c>
      <c r="C50" s="34" t="s">
        <v>149</v>
      </c>
      <c r="D50" s="34"/>
      <c r="E50" s="34"/>
      <c r="F50" s="35" t="s">
        <v>150</v>
      </c>
      <c r="G50" s="36" t="s">
        <v>151</v>
      </c>
      <c r="H50" s="36"/>
      <c r="I50" s="37">
        <v>4346290</v>
      </c>
      <c r="J50" s="37"/>
      <c r="K50" s="37"/>
      <c r="L50" s="37"/>
      <c r="M50" s="37">
        <f>M51+M53</f>
        <v>7286741.1100000003</v>
      </c>
      <c r="N50" s="38">
        <v>0.68919488805394946</v>
      </c>
      <c r="O50" s="38"/>
      <c r="P50" s="38"/>
      <c r="Q50" s="38"/>
      <c r="R50" s="39">
        <v>-1350849.15</v>
      </c>
      <c r="S50" s="39"/>
      <c r="T50" s="39"/>
      <c r="V50" s="41">
        <f t="shared" si="2"/>
        <v>364337.05550000002</v>
      </c>
      <c r="W50" s="42">
        <v>2265288</v>
      </c>
      <c r="X50" s="42">
        <f t="shared" si="4"/>
        <v>188774</v>
      </c>
      <c r="Y50" s="42">
        <f t="shared" si="6"/>
        <v>188774</v>
      </c>
      <c r="Z50" s="42">
        <f t="shared" si="6"/>
        <v>188774</v>
      </c>
      <c r="AA50" s="42">
        <f t="shared" si="6"/>
        <v>188774</v>
      </c>
      <c r="AB50" s="42">
        <f t="shared" si="6"/>
        <v>188774</v>
      </c>
      <c r="AC50" s="42">
        <f t="shared" si="6"/>
        <v>188774</v>
      </c>
      <c r="AD50" s="42">
        <f t="shared" si="6"/>
        <v>188774</v>
      </c>
      <c r="AE50" s="42">
        <f t="shared" si="6"/>
        <v>188774</v>
      </c>
      <c r="AF50" s="42">
        <f t="shared" si="6"/>
        <v>188774</v>
      </c>
      <c r="AG50" s="42">
        <f t="shared" si="6"/>
        <v>188774</v>
      </c>
      <c r="AH50" s="42">
        <f t="shared" si="6"/>
        <v>188774</v>
      </c>
      <c r="AI50" s="42">
        <f t="shared" si="6"/>
        <v>188774</v>
      </c>
    </row>
    <row r="51" spans="1:79" s="40" customFormat="1" ht="24" customHeight="1" x14ac:dyDescent="0.25">
      <c r="A51" s="32" t="s">
        <v>143</v>
      </c>
      <c r="B51" s="35" t="s">
        <v>148</v>
      </c>
      <c r="C51" s="34" t="s">
        <v>152</v>
      </c>
      <c r="D51" s="34"/>
      <c r="E51" s="34"/>
      <c r="F51" s="35" t="s">
        <v>153</v>
      </c>
      <c r="G51" s="36" t="s">
        <v>154</v>
      </c>
      <c r="H51" s="36"/>
      <c r="I51" s="37">
        <v>3184244</v>
      </c>
      <c r="J51" s="37"/>
      <c r="K51" s="37"/>
      <c r="L51" s="37"/>
      <c r="M51" s="37">
        <f>M52</f>
        <v>3184244</v>
      </c>
      <c r="N51" s="38">
        <v>0</v>
      </c>
      <c r="O51" s="38"/>
      <c r="P51" s="38"/>
      <c r="Q51" s="38"/>
      <c r="R51" s="39">
        <v>-3184244</v>
      </c>
      <c r="S51" s="39"/>
      <c r="T51" s="39"/>
      <c r="V51" s="41">
        <f t="shared" si="2"/>
        <v>159212.20000000001</v>
      </c>
      <c r="W51" s="42">
        <v>15072</v>
      </c>
      <c r="X51" s="42">
        <f t="shared" si="4"/>
        <v>1256</v>
      </c>
      <c r="Y51" s="42">
        <f t="shared" si="6"/>
        <v>1256</v>
      </c>
      <c r="Z51" s="42">
        <f t="shared" si="6"/>
        <v>1256</v>
      </c>
      <c r="AA51" s="42">
        <f t="shared" si="6"/>
        <v>1256</v>
      </c>
      <c r="AB51" s="42">
        <f t="shared" si="6"/>
        <v>1256</v>
      </c>
      <c r="AC51" s="42">
        <f t="shared" si="6"/>
        <v>1256</v>
      </c>
      <c r="AD51" s="42">
        <f t="shared" si="6"/>
        <v>1256</v>
      </c>
      <c r="AE51" s="42">
        <f t="shared" si="6"/>
        <v>1256</v>
      </c>
      <c r="AF51" s="42">
        <f t="shared" si="6"/>
        <v>1256</v>
      </c>
      <c r="AG51" s="42">
        <f t="shared" si="6"/>
        <v>1256</v>
      </c>
      <c r="AH51" s="42">
        <f t="shared" si="6"/>
        <v>1256</v>
      </c>
      <c r="AI51" s="42">
        <f t="shared" si="6"/>
        <v>1256</v>
      </c>
    </row>
    <row r="52" spans="1:79" s="40" customFormat="1" ht="20.25" customHeight="1" x14ac:dyDescent="0.25">
      <c r="A52" s="32"/>
      <c r="B52" s="35"/>
      <c r="C52" s="34"/>
      <c r="D52" s="34"/>
      <c r="E52" s="34"/>
      <c r="F52" s="35" t="s">
        <v>155</v>
      </c>
      <c r="G52" s="36" t="s">
        <v>156</v>
      </c>
      <c r="H52" s="36"/>
      <c r="I52" s="37">
        <v>3184244</v>
      </c>
      <c r="J52" s="37"/>
      <c r="K52" s="37"/>
      <c r="L52" s="37"/>
      <c r="M52" s="37">
        <f>I52+K52-L52</f>
        <v>3184244</v>
      </c>
      <c r="N52" s="38">
        <v>0</v>
      </c>
      <c r="O52" s="38"/>
      <c r="P52" s="38"/>
      <c r="Q52" s="38"/>
      <c r="R52" s="39">
        <v>-3184244</v>
      </c>
      <c r="S52" s="39"/>
      <c r="T52" s="39"/>
      <c r="V52" s="55">
        <f t="shared" si="2"/>
        <v>159212.20000000001</v>
      </c>
      <c r="W52" s="42">
        <v>15072</v>
      </c>
      <c r="X52" s="42">
        <f t="shared" si="4"/>
        <v>1256</v>
      </c>
      <c r="Y52" s="42">
        <f t="shared" si="6"/>
        <v>1256</v>
      </c>
      <c r="Z52" s="42">
        <f t="shared" si="6"/>
        <v>1256</v>
      </c>
      <c r="AA52" s="42">
        <f t="shared" si="6"/>
        <v>1256</v>
      </c>
      <c r="AB52" s="42">
        <f t="shared" si="6"/>
        <v>1256</v>
      </c>
      <c r="AC52" s="42">
        <f t="shared" si="6"/>
        <v>1256</v>
      </c>
      <c r="AD52" s="42">
        <f t="shared" si="6"/>
        <v>1256</v>
      </c>
      <c r="AE52" s="42">
        <f t="shared" si="6"/>
        <v>1256</v>
      </c>
      <c r="AF52" s="42">
        <f t="shared" si="6"/>
        <v>1256</v>
      </c>
      <c r="AG52" s="42">
        <f t="shared" si="6"/>
        <v>1256</v>
      </c>
      <c r="AH52" s="42">
        <f t="shared" si="6"/>
        <v>1256</v>
      </c>
      <c r="AI52" s="42">
        <f t="shared" si="6"/>
        <v>1256</v>
      </c>
    </row>
    <row r="53" spans="1:79" s="40" customFormat="1" ht="21.95" customHeight="1" x14ac:dyDescent="0.25">
      <c r="A53" s="32" t="s">
        <v>143</v>
      </c>
      <c r="B53" s="35" t="s">
        <v>148</v>
      </c>
      <c r="C53" s="34" t="s">
        <v>157</v>
      </c>
      <c r="D53" s="34"/>
      <c r="E53" s="34"/>
      <c r="F53" s="35" t="s">
        <v>158</v>
      </c>
      <c r="G53" s="36" t="s">
        <v>159</v>
      </c>
      <c r="H53" s="36"/>
      <c r="I53" s="37">
        <v>1162046</v>
      </c>
      <c r="J53" s="37"/>
      <c r="K53" s="37"/>
      <c r="L53" s="37"/>
      <c r="M53" s="37">
        <f>SUM(M54:M57)</f>
        <v>4102497.1100000003</v>
      </c>
      <c r="N53" s="38">
        <v>2.5777300124091473</v>
      </c>
      <c r="O53" s="38"/>
      <c r="P53" s="38"/>
      <c r="Q53" s="38"/>
      <c r="R53" s="39">
        <v>1833394.85</v>
      </c>
      <c r="S53" s="39"/>
      <c r="T53" s="39"/>
      <c r="V53" s="41">
        <f t="shared" si="2"/>
        <v>205124.85550000003</v>
      </c>
      <c r="W53" s="42">
        <v>2250216</v>
      </c>
      <c r="X53" s="42">
        <f t="shared" si="4"/>
        <v>187518</v>
      </c>
      <c r="Y53" s="42">
        <f t="shared" si="6"/>
        <v>187518</v>
      </c>
      <c r="Z53" s="42">
        <f t="shared" si="6"/>
        <v>187518</v>
      </c>
      <c r="AA53" s="42">
        <f t="shared" si="6"/>
        <v>187518</v>
      </c>
      <c r="AB53" s="42">
        <f t="shared" si="6"/>
        <v>187518</v>
      </c>
      <c r="AC53" s="42">
        <f t="shared" si="6"/>
        <v>187518</v>
      </c>
      <c r="AD53" s="42">
        <f t="shared" si="6"/>
        <v>187518</v>
      </c>
      <c r="AE53" s="42">
        <f t="shared" si="6"/>
        <v>187518</v>
      </c>
      <c r="AF53" s="42">
        <f t="shared" si="6"/>
        <v>187518</v>
      </c>
      <c r="AG53" s="42">
        <f t="shared" si="6"/>
        <v>187518</v>
      </c>
      <c r="AH53" s="42">
        <f t="shared" si="6"/>
        <v>187518</v>
      </c>
      <c r="AI53" s="42">
        <f t="shared" si="6"/>
        <v>187518</v>
      </c>
    </row>
    <row r="54" spans="1:79" s="40" customFormat="1" ht="22.7" customHeight="1" x14ac:dyDescent="0.25">
      <c r="A54" s="32"/>
      <c r="B54" s="35"/>
      <c r="C54" s="34"/>
      <c r="D54" s="34"/>
      <c r="E54" s="34"/>
      <c r="F54" s="35" t="s">
        <v>160</v>
      </c>
      <c r="G54" s="36" t="s">
        <v>161</v>
      </c>
      <c r="H54" s="36"/>
      <c r="I54" s="37">
        <v>304301</v>
      </c>
      <c r="J54" s="37"/>
      <c r="K54" s="37"/>
      <c r="L54" s="37"/>
      <c r="M54" s="37">
        <f>I54+K54-L54</f>
        <v>304301</v>
      </c>
      <c r="N54" s="38">
        <v>4.929329841176993E-2</v>
      </c>
      <c r="O54" s="38"/>
      <c r="P54" s="38"/>
      <c r="Q54" s="38"/>
      <c r="R54" s="39">
        <v>-289301</v>
      </c>
      <c r="S54" s="39"/>
      <c r="T54" s="39"/>
      <c r="V54" s="55">
        <f t="shared" si="2"/>
        <v>15215.050000000001</v>
      </c>
      <c r="W54" s="42">
        <v>0</v>
      </c>
      <c r="X54" s="42">
        <f t="shared" si="4"/>
        <v>0</v>
      </c>
      <c r="Y54" s="42">
        <f t="shared" si="6"/>
        <v>0</v>
      </c>
      <c r="Z54" s="42">
        <f t="shared" si="6"/>
        <v>0</v>
      </c>
      <c r="AA54" s="42">
        <f t="shared" si="6"/>
        <v>0</v>
      </c>
      <c r="AB54" s="42">
        <f t="shared" si="6"/>
        <v>0</v>
      </c>
      <c r="AC54" s="42">
        <f t="shared" si="6"/>
        <v>0</v>
      </c>
      <c r="AD54" s="42">
        <f t="shared" si="6"/>
        <v>0</v>
      </c>
      <c r="AE54" s="42">
        <f t="shared" si="6"/>
        <v>0</v>
      </c>
      <c r="AF54" s="42">
        <f t="shared" si="6"/>
        <v>0</v>
      </c>
      <c r="AG54" s="42">
        <f t="shared" si="6"/>
        <v>0</v>
      </c>
      <c r="AH54" s="42">
        <f t="shared" si="6"/>
        <v>0</v>
      </c>
      <c r="AI54" s="42">
        <f t="shared" si="6"/>
        <v>0</v>
      </c>
    </row>
    <row r="55" spans="1:79" s="40" customFormat="1" ht="20.25" customHeight="1" x14ac:dyDescent="0.25">
      <c r="A55" s="32"/>
      <c r="B55" s="35"/>
      <c r="C55" s="34"/>
      <c r="D55" s="34"/>
      <c r="E55" s="34"/>
      <c r="F55" s="35" t="s">
        <v>162</v>
      </c>
      <c r="G55" s="36" t="s">
        <v>163</v>
      </c>
      <c r="H55" s="36"/>
      <c r="I55" s="37">
        <v>583500</v>
      </c>
      <c r="J55" s="37"/>
      <c r="K55" s="69">
        <v>2299699.1800000002</v>
      </c>
      <c r="L55" s="70"/>
      <c r="M55" s="37">
        <f>I55+K55-L55</f>
        <v>2883199.18</v>
      </c>
      <c r="N55" s="38">
        <v>4.023925227077978</v>
      </c>
      <c r="O55" s="38"/>
      <c r="P55" s="38"/>
      <c r="Q55" s="38"/>
      <c r="R55" s="39">
        <v>1764460.37</v>
      </c>
      <c r="S55" s="39"/>
      <c r="T55" s="39"/>
      <c r="V55" s="55">
        <f t="shared" si="2"/>
        <v>144159.959</v>
      </c>
      <c r="W55" s="42">
        <v>0</v>
      </c>
      <c r="X55" s="42">
        <f t="shared" si="4"/>
        <v>0</v>
      </c>
      <c r="Y55" s="42">
        <f t="shared" si="6"/>
        <v>0</v>
      </c>
      <c r="Z55" s="42">
        <f t="shared" si="6"/>
        <v>0</v>
      </c>
      <c r="AA55" s="42">
        <f t="shared" si="6"/>
        <v>0</v>
      </c>
      <c r="AB55" s="42">
        <f t="shared" si="6"/>
        <v>0</v>
      </c>
      <c r="AC55" s="42">
        <f t="shared" si="6"/>
        <v>0</v>
      </c>
      <c r="AD55" s="42">
        <f t="shared" si="6"/>
        <v>0</v>
      </c>
      <c r="AE55" s="42">
        <f t="shared" si="6"/>
        <v>0</v>
      </c>
      <c r="AF55" s="42">
        <f t="shared" si="6"/>
        <v>0</v>
      </c>
      <c r="AG55" s="42">
        <f t="shared" si="6"/>
        <v>0</v>
      </c>
      <c r="AH55" s="42">
        <f t="shared" si="6"/>
        <v>0</v>
      </c>
      <c r="AI55" s="42">
        <f t="shared" si="6"/>
        <v>0</v>
      </c>
    </row>
    <row r="56" spans="1:79" s="40" customFormat="1" ht="22.7" customHeight="1" x14ac:dyDescent="0.25">
      <c r="A56" s="32"/>
      <c r="B56" s="35"/>
      <c r="C56" s="34"/>
      <c r="D56" s="34"/>
      <c r="E56" s="34"/>
      <c r="F56" s="35" t="s">
        <v>164</v>
      </c>
      <c r="G56" s="36" t="s">
        <v>165</v>
      </c>
      <c r="H56" s="36"/>
      <c r="I56" s="37">
        <v>0</v>
      </c>
      <c r="J56" s="37"/>
      <c r="K56" s="69"/>
      <c r="L56" s="69"/>
      <c r="M56" s="37">
        <f>I56+K56-L56</f>
        <v>0</v>
      </c>
      <c r="N56" s="38">
        <v>0</v>
      </c>
      <c r="O56" s="38"/>
      <c r="P56" s="38"/>
      <c r="Q56" s="38"/>
      <c r="R56" s="39">
        <v>0</v>
      </c>
      <c r="S56" s="39"/>
      <c r="T56" s="39"/>
      <c r="V56" s="55">
        <f t="shared" si="2"/>
        <v>0</v>
      </c>
      <c r="W56" s="42">
        <f t="shared" si="3"/>
        <v>0</v>
      </c>
      <c r="X56" s="42">
        <f t="shared" si="4"/>
        <v>0</v>
      </c>
      <c r="Y56" s="42">
        <f t="shared" si="6"/>
        <v>0</v>
      </c>
      <c r="Z56" s="42">
        <f t="shared" si="6"/>
        <v>0</v>
      </c>
      <c r="AA56" s="42">
        <f t="shared" si="6"/>
        <v>0</v>
      </c>
      <c r="AB56" s="42">
        <f t="shared" si="6"/>
        <v>0</v>
      </c>
      <c r="AC56" s="42">
        <f t="shared" si="6"/>
        <v>0</v>
      </c>
      <c r="AD56" s="42">
        <f t="shared" si="6"/>
        <v>0</v>
      </c>
      <c r="AE56" s="42">
        <f t="shared" si="6"/>
        <v>0</v>
      </c>
      <c r="AF56" s="42">
        <f t="shared" si="6"/>
        <v>0</v>
      </c>
      <c r="AG56" s="42">
        <f t="shared" si="6"/>
        <v>0</v>
      </c>
      <c r="AH56" s="42">
        <f t="shared" si="6"/>
        <v>0</v>
      </c>
      <c r="AI56" s="42">
        <f t="shared" si="6"/>
        <v>0</v>
      </c>
    </row>
    <row r="57" spans="1:79" s="40" customFormat="1" ht="21.75" customHeight="1" x14ac:dyDescent="0.25">
      <c r="A57" s="32"/>
      <c r="B57" s="35"/>
      <c r="C57" s="34"/>
      <c r="D57" s="34"/>
      <c r="E57" s="34"/>
      <c r="F57" s="35" t="s">
        <v>166</v>
      </c>
      <c r="G57" s="36" t="s">
        <v>167</v>
      </c>
      <c r="H57" s="36"/>
      <c r="I57" s="37">
        <v>274245</v>
      </c>
      <c r="J57" s="37"/>
      <c r="K57" s="69">
        <v>640751.93000000005</v>
      </c>
      <c r="L57" s="70"/>
      <c r="M57" s="37">
        <f>I57+K57-L57</f>
        <v>914996.93</v>
      </c>
      <c r="N57" s="38">
        <v>2.3062607522470784</v>
      </c>
      <c r="O57" s="38"/>
      <c r="P57" s="38"/>
      <c r="Q57" s="38"/>
      <c r="R57" s="39">
        <v>358235.48</v>
      </c>
      <c r="S57" s="39"/>
      <c r="T57" s="39"/>
      <c r="V57" s="55">
        <f t="shared" si="2"/>
        <v>45749.846500000007</v>
      </c>
      <c r="W57" s="42">
        <v>0</v>
      </c>
      <c r="X57" s="42">
        <f t="shared" si="4"/>
        <v>0</v>
      </c>
      <c r="Y57" s="42">
        <f t="shared" si="6"/>
        <v>0</v>
      </c>
      <c r="Z57" s="42">
        <f t="shared" si="6"/>
        <v>0</v>
      </c>
      <c r="AA57" s="42">
        <f t="shared" si="6"/>
        <v>0</v>
      </c>
      <c r="AB57" s="42">
        <f t="shared" si="6"/>
        <v>0</v>
      </c>
      <c r="AC57" s="42">
        <f t="shared" si="6"/>
        <v>0</v>
      </c>
      <c r="AD57" s="42">
        <f t="shared" si="6"/>
        <v>0</v>
      </c>
      <c r="AE57" s="42">
        <f t="shared" si="6"/>
        <v>0</v>
      </c>
      <c r="AF57" s="42">
        <f t="shared" si="6"/>
        <v>0</v>
      </c>
      <c r="AG57" s="42">
        <f t="shared" si="6"/>
        <v>0</v>
      </c>
      <c r="AH57" s="42">
        <f t="shared" si="6"/>
        <v>0</v>
      </c>
      <c r="AI57" s="42">
        <f t="shared" si="6"/>
        <v>0</v>
      </c>
    </row>
    <row r="58" spans="1:79" s="40" customFormat="1" ht="38.25" customHeight="1" x14ac:dyDescent="0.25">
      <c r="A58" s="32" t="s">
        <v>143</v>
      </c>
      <c r="B58" s="33" t="s">
        <v>168</v>
      </c>
      <c r="C58" s="34" t="s">
        <v>169</v>
      </c>
      <c r="D58" s="34"/>
      <c r="E58" s="34"/>
      <c r="F58" s="35" t="s">
        <v>170</v>
      </c>
      <c r="G58" s="36" t="s">
        <v>171</v>
      </c>
      <c r="H58" s="36"/>
      <c r="I58" s="37">
        <v>0</v>
      </c>
      <c r="J58" s="37"/>
      <c r="K58" s="37"/>
      <c r="L58" s="37"/>
      <c r="M58" s="37">
        <v>0</v>
      </c>
      <c r="N58" s="38">
        <v>0</v>
      </c>
      <c r="O58" s="38"/>
      <c r="P58" s="38"/>
      <c r="Q58" s="38"/>
      <c r="R58" s="39">
        <v>0</v>
      </c>
      <c r="S58" s="39"/>
      <c r="T58" s="39"/>
      <c r="V58" s="41">
        <f t="shared" si="2"/>
        <v>0</v>
      </c>
      <c r="W58" s="42">
        <v>2153808</v>
      </c>
      <c r="X58" s="42">
        <f t="shared" si="4"/>
        <v>179484</v>
      </c>
      <c r="Y58" s="42">
        <f t="shared" si="6"/>
        <v>179484</v>
      </c>
      <c r="Z58" s="42">
        <f t="shared" si="6"/>
        <v>179484</v>
      </c>
      <c r="AA58" s="42">
        <f t="shared" si="6"/>
        <v>179484</v>
      </c>
      <c r="AB58" s="42">
        <f t="shared" si="6"/>
        <v>179484</v>
      </c>
      <c r="AC58" s="42">
        <f t="shared" si="6"/>
        <v>179484</v>
      </c>
      <c r="AD58" s="42">
        <f t="shared" si="6"/>
        <v>179484</v>
      </c>
      <c r="AE58" s="42">
        <f t="shared" si="6"/>
        <v>179484</v>
      </c>
      <c r="AF58" s="42">
        <f t="shared" si="6"/>
        <v>179484</v>
      </c>
      <c r="AG58" s="42">
        <f t="shared" si="6"/>
        <v>179484</v>
      </c>
      <c r="AH58" s="42">
        <f t="shared" si="6"/>
        <v>179484</v>
      </c>
      <c r="AI58" s="42">
        <f t="shared" si="6"/>
        <v>179484</v>
      </c>
    </row>
    <row r="59" spans="1:79" s="78" customFormat="1" ht="16.7" customHeight="1" x14ac:dyDescent="0.25">
      <c r="A59" s="71" t="s">
        <v>172</v>
      </c>
      <c r="B59" s="72" t="s">
        <v>173</v>
      </c>
      <c r="C59" s="73" t="s">
        <v>174</v>
      </c>
      <c r="D59" s="73"/>
      <c r="E59" s="73"/>
      <c r="F59" s="72" t="s">
        <v>175</v>
      </c>
      <c r="G59" s="74" t="s">
        <v>176</v>
      </c>
      <c r="H59" s="74"/>
      <c r="I59" s="75">
        <v>35304758</v>
      </c>
      <c r="J59" s="75"/>
      <c r="K59" s="75"/>
      <c r="L59" s="75"/>
      <c r="M59" s="75">
        <f>M60+M93+M126+M177</f>
        <v>39074921.859999992</v>
      </c>
      <c r="N59" s="76">
        <v>0.48959898436352406</v>
      </c>
      <c r="O59" s="76"/>
      <c r="P59" s="76"/>
      <c r="Q59" s="76"/>
      <c r="R59" s="77">
        <v>-18019584.34</v>
      </c>
      <c r="S59" s="77"/>
      <c r="T59" s="77"/>
      <c r="V59" s="79">
        <f t="shared" si="2"/>
        <v>1953746.0929999996</v>
      </c>
      <c r="W59" s="80">
        <v>37563691</v>
      </c>
      <c r="X59" s="81">
        <f t="shared" si="4"/>
        <v>3130307.5833333335</v>
      </c>
      <c r="Y59" s="81">
        <f t="shared" si="6"/>
        <v>3130307.5833333335</v>
      </c>
      <c r="Z59" s="81">
        <f t="shared" si="6"/>
        <v>3130307.5833333335</v>
      </c>
      <c r="AA59" s="81">
        <f t="shared" si="6"/>
        <v>3130307.5833333335</v>
      </c>
      <c r="AB59" s="81">
        <f t="shared" si="6"/>
        <v>3130307.5833333335</v>
      </c>
      <c r="AC59" s="81">
        <f t="shared" si="6"/>
        <v>3130307.5833333335</v>
      </c>
      <c r="AD59" s="81">
        <f t="shared" si="6"/>
        <v>3130307.5833333335</v>
      </c>
      <c r="AE59" s="81">
        <f t="shared" si="6"/>
        <v>3130307.5833333335</v>
      </c>
      <c r="AF59" s="81">
        <f t="shared" si="6"/>
        <v>3130307.5833333335</v>
      </c>
      <c r="AG59" s="81">
        <f t="shared" si="6"/>
        <v>3130307.5833333335</v>
      </c>
      <c r="AH59" s="81">
        <f t="shared" si="6"/>
        <v>3130307.5833333335</v>
      </c>
      <c r="AI59" s="81">
        <f t="shared" si="6"/>
        <v>3130307.5833333335</v>
      </c>
    </row>
    <row r="60" spans="1:79" s="40" customFormat="1" ht="28.5" customHeight="1" x14ac:dyDescent="0.25">
      <c r="A60" s="32" t="s">
        <v>172</v>
      </c>
      <c r="B60" s="33" t="s">
        <v>177</v>
      </c>
      <c r="C60" s="34" t="s">
        <v>178</v>
      </c>
      <c r="D60" s="34"/>
      <c r="E60" s="34"/>
      <c r="F60" s="35" t="s">
        <v>179</v>
      </c>
      <c r="G60" s="36" t="s">
        <v>180</v>
      </c>
      <c r="H60" s="36"/>
      <c r="I60" s="37">
        <v>4098378</v>
      </c>
      <c r="J60" s="37"/>
      <c r="K60" s="37"/>
      <c r="L60" s="37"/>
      <c r="M60" s="37">
        <f>M61</f>
        <v>4159057.75</v>
      </c>
      <c r="N60" s="38">
        <v>0.59371921038030173</v>
      </c>
      <c r="O60" s="38"/>
      <c r="P60" s="38"/>
      <c r="Q60" s="38"/>
      <c r="R60" s="39">
        <v>-1665092.25</v>
      </c>
      <c r="S60" s="39"/>
      <c r="T60" s="39"/>
      <c r="V60" s="41">
        <f t="shared" si="2"/>
        <v>207952.88750000001</v>
      </c>
      <c r="W60" s="42">
        <f t="shared" si="3"/>
        <v>4367010.6375000002</v>
      </c>
      <c r="X60" s="42">
        <f t="shared" si="4"/>
        <v>363917.55312500003</v>
      </c>
      <c r="Y60" s="42">
        <f t="shared" si="6"/>
        <v>363917.55312500003</v>
      </c>
      <c r="Z60" s="42">
        <f t="shared" si="6"/>
        <v>363917.55312500003</v>
      </c>
      <c r="AA60" s="42">
        <f t="shared" si="6"/>
        <v>363917.55312500003</v>
      </c>
      <c r="AB60" s="42">
        <f t="shared" si="6"/>
        <v>363917.55312500003</v>
      </c>
      <c r="AC60" s="42">
        <f t="shared" si="6"/>
        <v>363917.55312500003</v>
      </c>
      <c r="AD60" s="42">
        <f t="shared" si="6"/>
        <v>363917.55312500003</v>
      </c>
      <c r="AE60" s="42">
        <f t="shared" si="6"/>
        <v>363917.55312500003</v>
      </c>
      <c r="AF60" s="42">
        <f t="shared" si="6"/>
        <v>363917.55312500003</v>
      </c>
      <c r="AG60" s="42">
        <f t="shared" si="6"/>
        <v>363917.55312500003</v>
      </c>
      <c r="AH60" s="42">
        <f t="shared" si="6"/>
        <v>363917.55312500003</v>
      </c>
      <c r="AI60" s="42">
        <f t="shared" si="6"/>
        <v>363917.55312500003</v>
      </c>
    </row>
    <row r="61" spans="1:79" s="40" customFormat="1" ht="21" customHeight="1" x14ac:dyDescent="0.25">
      <c r="A61" s="32" t="s">
        <v>172</v>
      </c>
      <c r="B61" s="35" t="s">
        <v>177</v>
      </c>
      <c r="C61" s="34" t="s">
        <v>181</v>
      </c>
      <c r="D61" s="34"/>
      <c r="E61" s="34"/>
      <c r="F61" s="35" t="s">
        <v>182</v>
      </c>
      <c r="G61" s="36" t="s">
        <v>183</v>
      </c>
      <c r="H61" s="36"/>
      <c r="I61" s="37">
        <v>4098378</v>
      </c>
      <c r="J61" s="37"/>
      <c r="K61" s="37"/>
      <c r="L61" s="37"/>
      <c r="M61" s="37">
        <f>SUM(M62:M92)</f>
        <v>4159057.75</v>
      </c>
      <c r="N61" s="38">
        <v>0.59371921038030173</v>
      </c>
      <c r="O61" s="38"/>
      <c r="P61" s="38"/>
      <c r="Q61" s="38"/>
      <c r="R61" s="39">
        <v>-1665092.25</v>
      </c>
      <c r="S61" s="39"/>
      <c r="T61" s="39"/>
      <c r="V61" s="41">
        <f t="shared" si="2"/>
        <v>207952.88750000001</v>
      </c>
      <c r="W61" s="42">
        <f t="shared" si="3"/>
        <v>4367010.6375000002</v>
      </c>
      <c r="X61" s="42">
        <f t="shared" si="4"/>
        <v>363917.55312500003</v>
      </c>
      <c r="Y61" s="42">
        <f t="shared" si="6"/>
        <v>363917.55312500003</v>
      </c>
      <c r="Z61" s="42">
        <f t="shared" si="6"/>
        <v>363917.55312500003</v>
      </c>
      <c r="AA61" s="42">
        <f t="shared" si="6"/>
        <v>363917.55312500003</v>
      </c>
      <c r="AB61" s="42">
        <f t="shared" si="6"/>
        <v>363917.55312500003</v>
      </c>
      <c r="AC61" s="42">
        <f t="shared" si="6"/>
        <v>363917.55312500003</v>
      </c>
      <c r="AD61" s="42">
        <f t="shared" si="6"/>
        <v>363917.55312500003</v>
      </c>
      <c r="AE61" s="42">
        <f t="shared" si="6"/>
        <v>363917.55312500003</v>
      </c>
      <c r="AF61" s="42">
        <f t="shared" si="6"/>
        <v>363917.55312500003</v>
      </c>
      <c r="AG61" s="42">
        <f t="shared" si="6"/>
        <v>363917.55312500003</v>
      </c>
      <c r="AH61" s="42">
        <f t="shared" si="6"/>
        <v>363917.55312500003</v>
      </c>
      <c r="AI61" s="42">
        <f t="shared" si="6"/>
        <v>363917.55312500003</v>
      </c>
    </row>
    <row r="62" spans="1:79" s="54" customFormat="1" ht="16.7" customHeight="1" x14ac:dyDescent="0.25">
      <c r="A62" s="43" t="s">
        <v>172</v>
      </c>
      <c r="B62" s="44" t="s">
        <v>177</v>
      </c>
      <c r="C62" s="45" t="s">
        <v>181</v>
      </c>
      <c r="D62" s="45"/>
      <c r="E62" s="45"/>
      <c r="F62" s="44" t="s">
        <v>184</v>
      </c>
      <c r="G62" s="46" t="s">
        <v>185</v>
      </c>
      <c r="H62" s="46"/>
      <c r="I62" s="47">
        <v>798142</v>
      </c>
      <c r="J62" s="47"/>
      <c r="K62" s="47"/>
      <c r="L62" s="47"/>
      <c r="M62" s="47">
        <f>I62+K62-L62</f>
        <v>798142</v>
      </c>
      <c r="N62" s="48">
        <v>0.72727409408350896</v>
      </c>
      <c r="O62" s="48"/>
      <c r="P62" s="48"/>
      <c r="Q62" s="48"/>
      <c r="R62" s="49">
        <v>-217674</v>
      </c>
      <c r="S62" s="49"/>
      <c r="T62" s="49"/>
      <c r="V62" s="51">
        <f t="shared" si="2"/>
        <v>39907.100000000006</v>
      </c>
      <c r="W62" s="52">
        <f t="shared" si="3"/>
        <v>838049.1</v>
      </c>
      <c r="X62" s="52">
        <f t="shared" si="4"/>
        <v>69837.425000000003</v>
      </c>
      <c r="Y62" s="52">
        <f t="shared" si="6"/>
        <v>69837.425000000003</v>
      </c>
      <c r="Z62" s="52">
        <f t="shared" si="6"/>
        <v>69837.425000000003</v>
      </c>
      <c r="AA62" s="52">
        <f t="shared" si="6"/>
        <v>69837.425000000003</v>
      </c>
      <c r="AB62" s="52">
        <f t="shared" si="6"/>
        <v>69837.425000000003</v>
      </c>
      <c r="AC62" s="52">
        <f t="shared" si="6"/>
        <v>69837.425000000003</v>
      </c>
      <c r="AD62" s="52">
        <f t="shared" si="6"/>
        <v>69837.425000000003</v>
      </c>
      <c r="AE62" s="52">
        <f t="shared" si="6"/>
        <v>69837.425000000003</v>
      </c>
      <c r="AF62" s="52">
        <f t="shared" si="6"/>
        <v>69837.425000000003</v>
      </c>
      <c r="AG62" s="52">
        <f t="shared" si="6"/>
        <v>69837.425000000003</v>
      </c>
      <c r="AH62" s="52">
        <f t="shared" si="6"/>
        <v>69837.425000000003</v>
      </c>
      <c r="AI62" s="52">
        <f t="shared" si="6"/>
        <v>69837.425000000003</v>
      </c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</row>
    <row r="63" spans="1:79" s="54" customFormat="1" ht="16.7" customHeight="1" x14ac:dyDescent="0.25">
      <c r="A63" s="43" t="s">
        <v>172</v>
      </c>
      <c r="B63" s="44" t="s">
        <v>177</v>
      </c>
      <c r="C63" s="45" t="s">
        <v>181</v>
      </c>
      <c r="D63" s="45"/>
      <c r="E63" s="45"/>
      <c r="F63" s="44" t="s">
        <v>186</v>
      </c>
      <c r="G63" s="46" t="s">
        <v>187</v>
      </c>
      <c r="H63" s="46"/>
      <c r="I63" s="47">
        <v>161926</v>
      </c>
      <c r="J63" s="47"/>
      <c r="K63" s="47"/>
      <c r="L63" s="47"/>
      <c r="M63" s="47">
        <f t="shared" ref="M63:M92" si="7">I63+K63-L63</f>
        <v>161926</v>
      </c>
      <c r="N63" s="48">
        <v>3.8270568037251582E-2</v>
      </c>
      <c r="O63" s="48"/>
      <c r="P63" s="48"/>
      <c r="Q63" s="48"/>
      <c r="R63" s="49">
        <v>-155729</v>
      </c>
      <c r="S63" s="49"/>
      <c r="T63" s="49"/>
      <c r="V63" s="51">
        <f t="shared" si="2"/>
        <v>8096.3</v>
      </c>
      <c r="W63" s="52">
        <f t="shared" si="3"/>
        <v>170022.3</v>
      </c>
      <c r="X63" s="52">
        <f t="shared" si="4"/>
        <v>14168.525</v>
      </c>
      <c r="Y63" s="52">
        <f t="shared" si="6"/>
        <v>14168.525</v>
      </c>
      <c r="Z63" s="52">
        <f t="shared" si="6"/>
        <v>14168.525</v>
      </c>
      <c r="AA63" s="52">
        <f t="shared" si="6"/>
        <v>14168.525</v>
      </c>
      <c r="AB63" s="52">
        <f t="shared" si="6"/>
        <v>14168.525</v>
      </c>
      <c r="AC63" s="52">
        <f t="shared" si="6"/>
        <v>14168.525</v>
      </c>
      <c r="AD63" s="52">
        <f t="shared" si="6"/>
        <v>14168.525</v>
      </c>
      <c r="AE63" s="52">
        <f t="shared" si="6"/>
        <v>14168.525</v>
      </c>
      <c r="AF63" s="52">
        <f t="shared" si="6"/>
        <v>14168.525</v>
      </c>
      <c r="AG63" s="52">
        <f t="shared" si="6"/>
        <v>14168.525</v>
      </c>
      <c r="AH63" s="52">
        <f t="shared" si="6"/>
        <v>14168.525</v>
      </c>
      <c r="AI63" s="52">
        <f t="shared" si="6"/>
        <v>14168.525</v>
      </c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</row>
    <row r="64" spans="1:79" s="54" customFormat="1" ht="22.7" customHeight="1" x14ac:dyDescent="0.25">
      <c r="A64" s="43" t="s">
        <v>172</v>
      </c>
      <c r="B64" s="44" t="s">
        <v>177</v>
      </c>
      <c r="C64" s="45" t="s">
        <v>181</v>
      </c>
      <c r="D64" s="45"/>
      <c r="E64" s="45"/>
      <c r="F64" s="44" t="s">
        <v>188</v>
      </c>
      <c r="G64" s="46" t="s">
        <v>189</v>
      </c>
      <c r="H64" s="46"/>
      <c r="I64" s="47">
        <v>272930</v>
      </c>
      <c r="J64" s="47"/>
      <c r="K64" s="47"/>
      <c r="L64" s="47"/>
      <c r="M64" s="47">
        <f t="shared" si="7"/>
        <v>272930</v>
      </c>
      <c r="N64" s="48">
        <v>0.69398930128604408</v>
      </c>
      <c r="O64" s="48"/>
      <c r="P64" s="48"/>
      <c r="Q64" s="48"/>
      <c r="R64" s="49">
        <v>-83519.5</v>
      </c>
      <c r="S64" s="49"/>
      <c r="T64" s="49"/>
      <c r="V64" s="51">
        <f t="shared" si="2"/>
        <v>13646.5</v>
      </c>
      <c r="W64" s="52">
        <f t="shared" si="3"/>
        <v>286576.5</v>
      </c>
      <c r="X64" s="52">
        <f t="shared" si="4"/>
        <v>23881.375</v>
      </c>
      <c r="Y64" s="52">
        <f t="shared" si="6"/>
        <v>23881.375</v>
      </c>
      <c r="Z64" s="52">
        <f t="shared" si="6"/>
        <v>23881.375</v>
      </c>
      <c r="AA64" s="52">
        <f t="shared" si="6"/>
        <v>23881.375</v>
      </c>
      <c r="AB64" s="52">
        <f t="shared" si="6"/>
        <v>23881.375</v>
      </c>
      <c r="AC64" s="52">
        <f t="shared" si="6"/>
        <v>23881.375</v>
      </c>
      <c r="AD64" s="52">
        <f t="shared" si="6"/>
        <v>23881.375</v>
      </c>
      <c r="AE64" s="52">
        <f t="shared" si="6"/>
        <v>23881.375</v>
      </c>
      <c r="AF64" s="52">
        <f t="shared" si="6"/>
        <v>23881.375</v>
      </c>
      <c r="AG64" s="52">
        <f t="shared" si="6"/>
        <v>23881.375</v>
      </c>
      <c r="AH64" s="52">
        <f t="shared" si="6"/>
        <v>23881.375</v>
      </c>
      <c r="AI64" s="52">
        <f t="shared" si="6"/>
        <v>23881.375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</row>
    <row r="65" spans="1:79" s="54" customFormat="1" ht="22.7" customHeight="1" x14ac:dyDescent="0.25">
      <c r="A65" s="43" t="s">
        <v>172</v>
      </c>
      <c r="B65" s="44" t="s">
        <v>177</v>
      </c>
      <c r="C65" s="45" t="s">
        <v>181</v>
      </c>
      <c r="D65" s="45"/>
      <c r="E65" s="45"/>
      <c r="F65" s="44" t="s">
        <v>190</v>
      </c>
      <c r="G65" s="46" t="s">
        <v>191</v>
      </c>
      <c r="H65" s="46"/>
      <c r="I65" s="47">
        <v>0</v>
      </c>
      <c r="J65" s="47"/>
      <c r="K65" s="47">
        <v>9900</v>
      </c>
      <c r="L65" s="47"/>
      <c r="M65" s="47">
        <f t="shared" si="7"/>
        <v>9900</v>
      </c>
      <c r="N65" s="48">
        <v>0</v>
      </c>
      <c r="O65" s="48"/>
      <c r="P65" s="48"/>
      <c r="Q65" s="48"/>
      <c r="R65" s="49">
        <v>6000</v>
      </c>
      <c r="S65" s="49"/>
      <c r="T65" s="49"/>
      <c r="V65" s="51">
        <f t="shared" si="2"/>
        <v>495</v>
      </c>
      <c r="W65" s="52">
        <f t="shared" si="3"/>
        <v>10395</v>
      </c>
      <c r="X65" s="52">
        <f t="shared" si="4"/>
        <v>866.25</v>
      </c>
      <c r="Y65" s="52">
        <f t="shared" si="6"/>
        <v>866.25</v>
      </c>
      <c r="Z65" s="52">
        <f t="shared" si="6"/>
        <v>866.25</v>
      </c>
      <c r="AA65" s="52">
        <f t="shared" si="6"/>
        <v>866.25</v>
      </c>
      <c r="AB65" s="52">
        <f t="shared" si="6"/>
        <v>866.25</v>
      </c>
      <c r="AC65" s="52">
        <f t="shared" si="6"/>
        <v>866.25</v>
      </c>
      <c r="AD65" s="52">
        <f t="shared" si="6"/>
        <v>866.25</v>
      </c>
      <c r="AE65" s="52">
        <f t="shared" si="6"/>
        <v>866.25</v>
      </c>
      <c r="AF65" s="52">
        <f t="shared" si="6"/>
        <v>866.25</v>
      </c>
      <c r="AG65" s="52">
        <f t="shared" si="6"/>
        <v>866.25</v>
      </c>
      <c r="AH65" s="52">
        <f t="shared" si="6"/>
        <v>866.25</v>
      </c>
      <c r="AI65" s="52">
        <f t="shared" si="6"/>
        <v>866.25</v>
      </c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</row>
    <row r="66" spans="1:79" s="54" customFormat="1" ht="21.95" customHeight="1" x14ac:dyDescent="0.25">
      <c r="A66" s="43" t="s">
        <v>172</v>
      </c>
      <c r="B66" s="44" t="s">
        <v>177</v>
      </c>
      <c r="C66" s="45" t="s">
        <v>181</v>
      </c>
      <c r="D66" s="45"/>
      <c r="E66" s="45"/>
      <c r="F66" s="44" t="s">
        <v>192</v>
      </c>
      <c r="G66" s="46" t="s">
        <v>193</v>
      </c>
      <c r="H66" s="46"/>
      <c r="I66" s="47">
        <v>47077</v>
      </c>
      <c r="J66" s="47"/>
      <c r="K66" s="47"/>
      <c r="L66" s="47"/>
      <c r="M66" s="47">
        <f t="shared" si="7"/>
        <v>47077</v>
      </c>
      <c r="N66" s="48">
        <v>0.5702359963464112</v>
      </c>
      <c r="O66" s="48"/>
      <c r="P66" s="48"/>
      <c r="Q66" s="48"/>
      <c r="R66" s="49">
        <v>-20232</v>
      </c>
      <c r="S66" s="49"/>
      <c r="T66" s="49"/>
      <c r="V66" s="51">
        <f t="shared" si="2"/>
        <v>2353.85</v>
      </c>
      <c r="W66" s="52">
        <f t="shared" si="3"/>
        <v>49430.85</v>
      </c>
      <c r="X66" s="52">
        <f t="shared" si="4"/>
        <v>4119.2375000000002</v>
      </c>
      <c r="Y66" s="52">
        <f t="shared" si="6"/>
        <v>4119.2375000000002</v>
      </c>
      <c r="Z66" s="52">
        <f t="shared" si="6"/>
        <v>4119.2375000000002</v>
      </c>
      <c r="AA66" s="52">
        <f t="shared" si="6"/>
        <v>4119.2375000000002</v>
      </c>
      <c r="AB66" s="52">
        <f t="shared" si="6"/>
        <v>4119.2375000000002</v>
      </c>
      <c r="AC66" s="52">
        <f t="shared" si="6"/>
        <v>4119.2375000000002</v>
      </c>
      <c r="AD66" s="52">
        <f t="shared" si="6"/>
        <v>4119.2375000000002</v>
      </c>
      <c r="AE66" s="52">
        <f t="shared" si="6"/>
        <v>4119.2375000000002</v>
      </c>
      <c r="AF66" s="52">
        <f t="shared" si="6"/>
        <v>4119.2375000000002</v>
      </c>
      <c r="AG66" s="52">
        <f t="shared" si="6"/>
        <v>4119.2375000000002</v>
      </c>
      <c r="AH66" s="52">
        <f t="shared" si="6"/>
        <v>4119.2375000000002</v>
      </c>
      <c r="AI66" s="52">
        <f t="shared" si="6"/>
        <v>4119.2375000000002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</row>
    <row r="67" spans="1:79" s="54" customFormat="1" ht="22.7" customHeight="1" x14ac:dyDescent="0.25">
      <c r="A67" s="43" t="s">
        <v>172</v>
      </c>
      <c r="B67" s="44" t="s">
        <v>177</v>
      </c>
      <c r="C67" s="45" t="s">
        <v>181</v>
      </c>
      <c r="D67" s="45"/>
      <c r="E67" s="45"/>
      <c r="F67" s="44" t="s">
        <v>194</v>
      </c>
      <c r="G67" s="46" t="s">
        <v>195</v>
      </c>
      <c r="H67" s="46"/>
      <c r="I67" s="47">
        <v>457080</v>
      </c>
      <c r="J67" s="47"/>
      <c r="K67" s="47"/>
      <c r="L67" s="47"/>
      <c r="M67" s="47">
        <f t="shared" si="7"/>
        <v>457080</v>
      </c>
      <c r="N67" s="48">
        <v>0.49044642075785422</v>
      </c>
      <c r="O67" s="48"/>
      <c r="P67" s="48"/>
      <c r="Q67" s="48"/>
      <c r="R67" s="49">
        <v>-232906.75</v>
      </c>
      <c r="S67" s="49"/>
      <c r="T67" s="49"/>
      <c r="V67" s="51">
        <f t="shared" si="2"/>
        <v>22854</v>
      </c>
      <c r="W67" s="52">
        <f t="shared" si="3"/>
        <v>479934</v>
      </c>
      <c r="X67" s="52">
        <f t="shared" si="4"/>
        <v>39994.5</v>
      </c>
      <c r="Y67" s="52">
        <f t="shared" si="6"/>
        <v>39994.5</v>
      </c>
      <c r="Z67" s="52">
        <f t="shared" si="6"/>
        <v>39994.5</v>
      </c>
      <c r="AA67" s="52">
        <f t="shared" si="6"/>
        <v>39994.5</v>
      </c>
      <c r="AB67" s="52">
        <f t="shared" si="6"/>
        <v>39994.5</v>
      </c>
      <c r="AC67" s="52">
        <f t="shared" si="6"/>
        <v>39994.5</v>
      </c>
      <c r="AD67" s="52">
        <f t="shared" si="6"/>
        <v>39994.5</v>
      </c>
      <c r="AE67" s="52">
        <f t="shared" si="6"/>
        <v>39994.5</v>
      </c>
      <c r="AF67" s="52">
        <f t="shared" si="6"/>
        <v>39994.5</v>
      </c>
      <c r="AG67" s="52">
        <f t="shared" si="6"/>
        <v>39994.5</v>
      </c>
      <c r="AH67" s="52">
        <f t="shared" si="6"/>
        <v>39994.5</v>
      </c>
      <c r="AI67" s="52">
        <f t="shared" si="6"/>
        <v>39994.5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</row>
    <row r="68" spans="1:79" s="54" customFormat="1" ht="20.25" customHeight="1" x14ac:dyDescent="0.25">
      <c r="A68" s="43" t="s">
        <v>172</v>
      </c>
      <c r="B68" s="44" t="s">
        <v>177</v>
      </c>
      <c r="C68" s="45" t="s">
        <v>181</v>
      </c>
      <c r="D68" s="45"/>
      <c r="E68" s="45"/>
      <c r="F68" s="44" t="s">
        <v>196</v>
      </c>
      <c r="G68" s="46" t="s">
        <v>197</v>
      </c>
      <c r="H68" s="46"/>
      <c r="I68" s="47">
        <v>65272</v>
      </c>
      <c r="J68" s="47"/>
      <c r="K68" s="47"/>
      <c r="L68" s="47"/>
      <c r="M68" s="47">
        <f t="shared" si="7"/>
        <v>65272</v>
      </c>
      <c r="N68" s="48">
        <v>0.59386873391346984</v>
      </c>
      <c r="O68" s="48"/>
      <c r="P68" s="48"/>
      <c r="Q68" s="48"/>
      <c r="R68" s="49">
        <v>-26509</v>
      </c>
      <c r="S68" s="49"/>
      <c r="T68" s="49"/>
      <c r="V68" s="51">
        <f t="shared" si="2"/>
        <v>3263.6000000000004</v>
      </c>
      <c r="W68" s="52">
        <f t="shared" si="3"/>
        <v>68535.600000000006</v>
      </c>
      <c r="X68" s="52">
        <f t="shared" si="4"/>
        <v>5711.3</v>
      </c>
      <c r="Y68" s="52">
        <f t="shared" si="6"/>
        <v>5711.3</v>
      </c>
      <c r="Z68" s="52">
        <f t="shared" si="6"/>
        <v>5711.3</v>
      </c>
      <c r="AA68" s="52">
        <f t="shared" si="6"/>
        <v>5711.3</v>
      </c>
      <c r="AB68" s="52">
        <f t="shared" si="6"/>
        <v>5711.3</v>
      </c>
      <c r="AC68" s="52">
        <f t="shared" si="6"/>
        <v>5711.3</v>
      </c>
      <c r="AD68" s="52">
        <f t="shared" si="6"/>
        <v>5711.3</v>
      </c>
      <c r="AE68" s="52">
        <f t="shared" si="6"/>
        <v>5711.3</v>
      </c>
      <c r="AF68" s="52">
        <f t="shared" si="6"/>
        <v>5711.3</v>
      </c>
      <c r="AG68" s="52">
        <f t="shared" si="6"/>
        <v>5711.3</v>
      </c>
      <c r="AH68" s="52">
        <f t="shared" si="6"/>
        <v>5711.3</v>
      </c>
      <c r="AI68" s="52">
        <f t="shared" si="6"/>
        <v>5711.3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</row>
    <row r="69" spans="1:79" s="54" customFormat="1" ht="22.7" customHeight="1" x14ac:dyDescent="0.25">
      <c r="A69" s="43" t="s">
        <v>172</v>
      </c>
      <c r="B69" s="44" t="s">
        <v>177</v>
      </c>
      <c r="C69" s="45" t="s">
        <v>181</v>
      </c>
      <c r="D69" s="45"/>
      <c r="E69" s="45"/>
      <c r="F69" s="44" t="s">
        <v>198</v>
      </c>
      <c r="G69" s="46" t="s">
        <v>199</v>
      </c>
      <c r="H69" s="46"/>
      <c r="I69" s="47">
        <v>0</v>
      </c>
      <c r="J69" s="47"/>
      <c r="K69" s="47"/>
      <c r="L69" s="47"/>
      <c r="M69" s="47">
        <f t="shared" si="7"/>
        <v>0</v>
      </c>
      <c r="N69" s="48">
        <v>0</v>
      </c>
      <c r="O69" s="48"/>
      <c r="P69" s="48"/>
      <c r="Q69" s="48"/>
      <c r="R69" s="49">
        <v>0</v>
      </c>
      <c r="S69" s="49"/>
      <c r="T69" s="49"/>
      <c r="V69" s="51">
        <f t="shared" si="2"/>
        <v>0</v>
      </c>
      <c r="W69" s="52">
        <f t="shared" si="3"/>
        <v>0</v>
      </c>
      <c r="X69" s="52">
        <f t="shared" si="4"/>
        <v>0</v>
      </c>
      <c r="Y69" s="52">
        <f t="shared" ref="Y69:AI84" si="8">$W69/12</f>
        <v>0</v>
      </c>
      <c r="Z69" s="52">
        <f t="shared" si="8"/>
        <v>0</v>
      </c>
      <c r="AA69" s="52">
        <f t="shared" si="8"/>
        <v>0</v>
      </c>
      <c r="AB69" s="52">
        <f t="shared" si="8"/>
        <v>0</v>
      </c>
      <c r="AC69" s="52">
        <f t="shared" si="8"/>
        <v>0</v>
      </c>
      <c r="AD69" s="52">
        <f t="shared" si="8"/>
        <v>0</v>
      </c>
      <c r="AE69" s="52">
        <f t="shared" si="8"/>
        <v>0</v>
      </c>
      <c r="AF69" s="52">
        <f t="shared" si="8"/>
        <v>0</v>
      </c>
      <c r="AG69" s="52">
        <f t="shared" si="8"/>
        <v>0</v>
      </c>
      <c r="AH69" s="52">
        <f t="shared" si="8"/>
        <v>0</v>
      </c>
      <c r="AI69" s="52">
        <f t="shared" si="8"/>
        <v>0</v>
      </c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</row>
    <row r="70" spans="1:79" s="54" customFormat="1" ht="16.7" customHeight="1" x14ac:dyDescent="0.25">
      <c r="A70" s="43" t="s">
        <v>172</v>
      </c>
      <c r="B70" s="44" t="s">
        <v>177</v>
      </c>
      <c r="C70" s="45" t="s">
        <v>181</v>
      </c>
      <c r="D70" s="45"/>
      <c r="E70" s="45"/>
      <c r="F70" s="44" t="s">
        <v>200</v>
      </c>
      <c r="G70" s="46" t="s">
        <v>201</v>
      </c>
      <c r="H70" s="46"/>
      <c r="I70" s="47">
        <v>14050</v>
      </c>
      <c r="J70" s="47"/>
      <c r="K70" s="47"/>
      <c r="L70" s="47"/>
      <c r="M70" s="47">
        <f t="shared" si="7"/>
        <v>14050</v>
      </c>
      <c r="N70" s="48">
        <v>0.51352313167259789</v>
      </c>
      <c r="O70" s="48"/>
      <c r="P70" s="48"/>
      <c r="Q70" s="48"/>
      <c r="R70" s="49">
        <v>-6835</v>
      </c>
      <c r="S70" s="49"/>
      <c r="T70" s="49"/>
      <c r="V70" s="51">
        <f t="shared" si="2"/>
        <v>702.5</v>
      </c>
      <c r="W70" s="52">
        <f t="shared" si="3"/>
        <v>14752.5</v>
      </c>
      <c r="X70" s="52">
        <f t="shared" si="4"/>
        <v>1229.375</v>
      </c>
      <c r="Y70" s="52">
        <f t="shared" si="8"/>
        <v>1229.375</v>
      </c>
      <c r="Z70" s="52">
        <f t="shared" si="8"/>
        <v>1229.375</v>
      </c>
      <c r="AA70" s="52">
        <f t="shared" si="8"/>
        <v>1229.375</v>
      </c>
      <c r="AB70" s="52">
        <f t="shared" si="8"/>
        <v>1229.375</v>
      </c>
      <c r="AC70" s="52">
        <f t="shared" si="8"/>
        <v>1229.375</v>
      </c>
      <c r="AD70" s="52">
        <f t="shared" si="8"/>
        <v>1229.375</v>
      </c>
      <c r="AE70" s="52">
        <f t="shared" si="8"/>
        <v>1229.375</v>
      </c>
      <c r="AF70" s="52">
        <f t="shared" si="8"/>
        <v>1229.375</v>
      </c>
      <c r="AG70" s="52">
        <f t="shared" si="8"/>
        <v>1229.375</v>
      </c>
      <c r="AH70" s="52">
        <f t="shared" si="8"/>
        <v>1229.375</v>
      </c>
      <c r="AI70" s="52">
        <f t="shared" si="8"/>
        <v>1229.375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</row>
    <row r="71" spans="1:79" s="54" customFormat="1" ht="16.7" customHeight="1" x14ac:dyDescent="0.25">
      <c r="A71" s="43" t="s">
        <v>172</v>
      </c>
      <c r="B71" s="44" t="s">
        <v>177</v>
      </c>
      <c r="C71" s="45" t="s">
        <v>181</v>
      </c>
      <c r="D71" s="45"/>
      <c r="E71" s="45"/>
      <c r="F71" s="44" t="s">
        <v>202</v>
      </c>
      <c r="G71" s="46" t="s">
        <v>203</v>
      </c>
      <c r="H71" s="46"/>
      <c r="I71" s="47">
        <v>362728</v>
      </c>
      <c r="J71" s="47"/>
      <c r="K71" s="47"/>
      <c r="L71" s="47"/>
      <c r="M71" s="47">
        <f t="shared" si="7"/>
        <v>362728</v>
      </c>
      <c r="N71" s="48">
        <v>0.58686674312432463</v>
      </c>
      <c r="O71" s="48"/>
      <c r="P71" s="48"/>
      <c r="Q71" s="48"/>
      <c r="R71" s="49">
        <v>-149855</v>
      </c>
      <c r="S71" s="49"/>
      <c r="T71" s="49"/>
      <c r="V71" s="51">
        <f t="shared" si="2"/>
        <v>18136.400000000001</v>
      </c>
      <c r="W71" s="52">
        <f t="shared" si="3"/>
        <v>380864.4</v>
      </c>
      <c r="X71" s="52">
        <f t="shared" si="4"/>
        <v>31738.7</v>
      </c>
      <c r="Y71" s="52">
        <f t="shared" si="8"/>
        <v>31738.7</v>
      </c>
      <c r="Z71" s="52">
        <f t="shared" si="8"/>
        <v>31738.7</v>
      </c>
      <c r="AA71" s="52">
        <f t="shared" si="8"/>
        <v>31738.7</v>
      </c>
      <c r="AB71" s="52">
        <f t="shared" si="8"/>
        <v>31738.7</v>
      </c>
      <c r="AC71" s="52">
        <f t="shared" si="8"/>
        <v>31738.7</v>
      </c>
      <c r="AD71" s="52">
        <f t="shared" si="8"/>
        <v>31738.7</v>
      </c>
      <c r="AE71" s="52">
        <f t="shared" si="8"/>
        <v>31738.7</v>
      </c>
      <c r="AF71" s="52">
        <f t="shared" si="8"/>
        <v>31738.7</v>
      </c>
      <c r="AG71" s="52">
        <f t="shared" si="8"/>
        <v>31738.7</v>
      </c>
      <c r="AH71" s="52">
        <f t="shared" si="8"/>
        <v>31738.7</v>
      </c>
      <c r="AI71" s="52">
        <f t="shared" si="8"/>
        <v>31738.7</v>
      </c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</row>
    <row r="72" spans="1:79" s="54" customFormat="1" ht="16.7" customHeight="1" x14ac:dyDescent="0.25">
      <c r="A72" s="43" t="s">
        <v>172</v>
      </c>
      <c r="B72" s="44" t="s">
        <v>177</v>
      </c>
      <c r="C72" s="45" t="s">
        <v>181</v>
      </c>
      <c r="D72" s="45"/>
      <c r="E72" s="45"/>
      <c r="F72" s="44" t="s">
        <v>204</v>
      </c>
      <c r="G72" s="46" t="s">
        <v>205</v>
      </c>
      <c r="H72" s="46"/>
      <c r="I72" s="47">
        <v>99270</v>
      </c>
      <c r="J72" s="47"/>
      <c r="K72" s="47"/>
      <c r="L72" s="47"/>
      <c r="M72" s="47">
        <f t="shared" si="7"/>
        <v>99270</v>
      </c>
      <c r="N72" s="48">
        <v>0.41548302609046034</v>
      </c>
      <c r="O72" s="48"/>
      <c r="P72" s="48"/>
      <c r="Q72" s="48"/>
      <c r="R72" s="49">
        <v>-58025</v>
      </c>
      <c r="S72" s="49"/>
      <c r="T72" s="49"/>
      <c r="V72" s="51">
        <f t="shared" si="2"/>
        <v>4963.5</v>
      </c>
      <c r="W72" s="52">
        <f t="shared" si="3"/>
        <v>104233.5</v>
      </c>
      <c r="X72" s="52">
        <f t="shared" si="4"/>
        <v>8686.125</v>
      </c>
      <c r="Y72" s="52">
        <f t="shared" si="8"/>
        <v>8686.125</v>
      </c>
      <c r="Z72" s="52">
        <f t="shared" si="8"/>
        <v>8686.125</v>
      </c>
      <c r="AA72" s="52">
        <f t="shared" si="8"/>
        <v>8686.125</v>
      </c>
      <c r="AB72" s="52">
        <f t="shared" si="8"/>
        <v>8686.125</v>
      </c>
      <c r="AC72" s="52">
        <f t="shared" si="8"/>
        <v>8686.125</v>
      </c>
      <c r="AD72" s="52">
        <f t="shared" si="8"/>
        <v>8686.125</v>
      </c>
      <c r="AE72" s="52">
        <f t="shared" si="8"/>
        <v>8686.125</v>
      </c>
      <c r="AF72" s="52">
        <f t="shared" si="8"/>
        <v>8686.125</v>
      </c>
      <c r="AG72" s="52">
        <f t="shared" si="8"/>
        <v>8686.125</v>
      </c>
      <c r="AH72" s="52">
        <f t="shared" si="8"/>
        <v>8686.125</v>
      </c>
      <c r="AI72" s="52">
        <f t="shared" si="8"/>
        <v>8686.125</v>
      </c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</row>
    <row r="73" spans="1:79" s="54" customFormat="1" ht="16.7" customHeight="1" x14ac:dyDescent="0.25">
      <c r="A73" s="43" t="s">
        <v>172</v>
      </c>
      <c r="B73" s="44" t="s">
        <v>177</v>
      </c>
      <c r="C73" s="45" t="s">
        <v>181</v>
      </c>
      <c r="D73" s="45"/>
      <c r="E73" s="45"/>
      <c r="F73" s="44" t="s">
        <v>206</v>
      </c>
      <c r="G73" s="46" t="s">
        <v>207</v>
      </c>
      <c r="H73" s="46"/>
      <c r="I73" s="47">
        <v>2266</v>
      </c>
      <c r="J73" s="47"/>
      <c r="K73" s="47"/>
      <c r="L73" s="47"/>
      <c r="M73" s="47">
        <f t="shared" si="7"/>
        <v>2266</v>
      </c>
      <c r="N73" s="48">
        <v>0</v>
      </c>
      <c r="O73" s="48"/>
      <c r="P73" s="48"/>
      <c r="Q73" s="48"/>
      <c r="R73" s="49">
        <v>-2266</v>
      </c>
      <c r="S73" s="49"/>
      <c r="T73" s="49"/>
      <c r="V73" s="51">
        <f t="shared" si="2"/>
        <v>113.30000000000001</v>
      </c>
      <c r="W73" s="52">
        <f t="shared" si="3"/>
        <v>2379.3000000000002</v>
      </c>
      <c r="X73" s="52">
        <f t="shared" si="4"/>
        <v>198.27500000000001</v>
      </c>
      <c r="Y73" s="52">
        <f t="shared" si="8"/>
        <v>198.27500000000001</v>
      </c>
      <c r="Z73" s="52">
        <f t="shared" si="8"/>
        <v>198.27500000000001</v>
      </c>
      <c r="AA73" s="52">
        <f t="shared" si="8"/>
        <v>198.27500000000001</v>
      </c>
      <c r="AB73" s="52">
        <f t="shared" si="8"/>
        <v>198.27500000000001</v>
      </c>
      <c r="AC73" s="52">
        <f t="shared" si="8"/>
        <v>198.27500000000001</v>
      </c>
      <c r="AD73" s="52">
        <f t="shared" si="8"/>
        <v>198.27500000000001</v>
      </c>
      <c r="AE73" s="52">
        <f t="shared" si="8"/>
        <v>198.27500000000001</v>
      </c>
      <c r="AF73" s="52">
        <f t="shared" si="8"/>
        <v>198.27500000000001</v>
      </c>
      <c r="AG73" s="52">
        <f t="shared" si="8"/>
        <v>198.27500000000001</v>
      </c>
      <c r="AH73" s="52">
        <f t="shared" si="8"/>
        <v>198.27500000000001</v>
      </c>
      <c r="AI73" s="52">
        <f t="shared" si="8"/>
        <v>198.27500000000001</v>
      </c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</row>
    <row r="74" spans="1:79" s="54" customFormat="1" ht="16.7" customHeight="1" x14ac:dyDescent="0.25">
      <c r="A74" s="43" t="s">
        <v>172</v>
      </c>
      <c r="B74" s="44" t="s">
        <v>177</v>
      </c>
      <c r="C74" s="45" t="s">
        <v>208</v>
      </c>
      <c r="D74" s="45"/>
      <c r="E74" s="45"/>
      <c r="F74" s="44" t="s">
        <v>209</v>
      </c>
      <c r="G74" s="46" t="s">
        <v>210</v>
      </c>
      <c r="H74" s="46"/>
      <c r="I74" s="47">
        <v>457640</v>
      </c>
      <c r="J74" s="47"/>
      <c r="K74" s="47"/>
      <c r="L74" s="47"/>
      <c r="M74" s="47">
        <f t="shared" si="7"/>
        <v>457640</v>
      </c>
      <c r="N74" s="48">
        <v>0.40609649506162049</v>
      </c>
      <c r="O74" s="48"/>
      <c r="P74" s="48"/>
      <c r="Q74" s="48"/>
      <c r="R74" s="49">
        <v>-271794</v>
      </c>
      <c r="S74" s="49"/>
      <c r="T74" s="49"/>
      <c r="V74" s="51">
        <f t="shared" si="2"/>
        <v>22882</v>
      </c>
      <c r="W74" s="52">
        <f t="shared" si="3"/>
        <v>480522</v>
      </c>
      <c r="X74" s="52">
        <f t="shared" si="4"/>
        <v>40043.5</v>
      </c>
      <c r="Y74" s="52">
        <f t="shared" si="8"/>
        <v>40043.5</v>
      </c>
      <c r="Z74" s="52">
        <f t="shared" si="8"/>
        <v>40043.5</v>
      </c>
      <c r="AA74" s="52">
        <f t="shared" si="8"/>
        <v>40043.5</v>
      </c>
      <c r="AB74" s="52">
        <f t="shared" si="8"/>
        <v>40043.5</v>
      </c>
      <c r="AC74" s="52">
        <f t="shared" si="8"/>
        <v>40043.5</v>
      </c>
      <c r="AD74" s="52">
        <f t="shared" si="8"/>
        <v>40043.5</v>
      </c>
      <c r="AE74" s="52">
        <f t="shared" si="8"/>
        <v>40043.5</v>
      </c>
      <c r="AF74" s="52">
        <f t="shared" si="8"/>
        <v>40043.5</v>
      </c>
      <c r="AG74" s="52">
        <f t="shared" si="8"/>
        <v>40043.5</v>
      </c>
      <c r="AH74" s="52">
        <f t="shared" si="8"/>
        <v>40043.5</v>
      </c>
      <c r="AI74" s="52">
        <f t="shared" si="8"/>
        <v>40043.5</v>
      </c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</row>
    <row r="75" spans="1:79" s="54" customFormat="1" ht="16.7" customHeight="1" x14ac:dyDescent="0.25">
      <c r="A75" s="43" t="s">
        <v>172</v>
      </c>
      <c r="B75" s="44" t="s">
        <v>177</v>
      </c>
      <c r="C75" s="45" t="s">
        <v>208</v>
      </c>
      <c r="D75" s="45"/>
      <c r="E75" s="45"/>
      <c r="F75" s="44" t="s">
        <v>211</v>
      </c>
      <c r="G75" s="46" t="s">
        <v>212</v>
      </c>
      <c r="H75" s="46"/>
      <c r="I75" s="47">
        <v>98129</v>
      </c>
      <c r="J75" s="47"/>
      <c r="K75" s="47">
        <v>20941</v>
      </c>
      <c r="L75" s="47"/>
      <c r="M75" s="47">
        <f t="shared" si="7"/>
        <v>119070</v>
      </c>
      <c r="N75" s="48">
        <v>0.80893517716475249</v>
      </c>
      <c r="O75" s="48"/>
      <c r="P75" s="48"/>
      <c r="Q75" s="48"/>
      <c r="R75" s="49">
        <v>-18749</v>
      </c>
      <c r="S75" s="49"/>
      <c r="T75" s="49"/>
      <c r="V75" s="51">
        <f t="shared" si="2"/>
        <v>5953.5</v>
      </c>
      <c r="W75" s="52">
        <f t="shared" si="3"/>
        <v>125023.5</v>
      </c>
      <c r="X75" s="52">
        <f t="shared" si="4"/>
        <v>10418.625</v>
      </c>
      <c r="Y75" s="52">
        <f t="shared" si="8"/>
        <v>10418.625</v>
      </c>
      <c r="Z75" s="52">
        <f t="shared" si="8"/>
        <v>10418.625</v>
      </c>
      <c r="AA75" s="52">
        <f t="shared" si="8"/>
        <v>10418.625</v>
      </c>
      <c r="AB75" s="52">
        <f t="shared" si="8"/>
        <v>10418.625</v>
      </c>
      <c r="AC75" s="52">
        <f t="shared" si="8"/>
        <v>10418.625</v>
      </c>
      <c r="AD75" s="52">
        <f t="shared" si="8"/>
        <v>10418.625</v>
      </c>
      <c r="AE75" s="52">
        <f t="shared" si="8"/>
        <v>10418.625</v>
      </c>
      <c r="AF75" s="52">
        <f t="shared" si="8"/>
        <v>10418.625</v>
      </c>
      <c r="AG75" s="52">
        <f t="shared" si="8"/>
        <v>10418.625</v>
      </c>
      <c r="AH75" s="52">
        <f t="shared" si="8"/>
        <v>10418.625</v>
      </c>
      <c r="AI75" s="52">
        <f t="shared" si="8"/>
        <v>10418.625</v>
      </c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</row>
    <row r="76" spans="1:79" s="54" customFormat="1" ht="22.7" customHeight="1" x14ac:dyDescent="0.25">
      <c r="A76" s="43" t="s">
        <v>172</v>
      </c>
      <c r="B76" s="44" t="s">
        <v>177</v>
      </c>
      <c r="C76" s="45" t="s">
        <v>208</v>
      </c>
      <c r="D76" s="45"/>
      <c r="E76" s="45"/>
      <c r="F76" s="44" t="s">
        <v>213</v>
      </c>
      <c r="G76" s="46" t="s">
        <v>214</v>
      </c>
      <c r="H76" s="46"/>
      <c r="I76" s="47">
        <v>275091.5</v>
      </c>
      <c r="J76" s="47"/>
      <c r="K76" s="47"/>
      <c r="L76" s="47"/>
      <c r="M76" s="47">
        <f t="shared" si="7"/>
        <v>275091.5</v>
      </c>
      <c r="N76" s="48">
        <v>0.67948300838084785</v>
      </c>
      <c r="O76" s="48"/>
      <c r="P76" s="48"/>
      <c r="Q76" s="48"/>
      <c r="R76" s="49">
        <v>-88171.5</v>
      </c>
      <c r="S76" s="49"/>
      <c r="T76" s="49"/>
      <c r="V76" s="51">
        <f t="shared" ref="V76:V139" si="9">M76*0.05</f>
        <v>13754.575000000001</v>
      </c>
      <c r="W76" s="52">
        <f t="shared" ref="W76:W139" si="10">M76+V76</f>
        <v>288846.07500000001</v>
      </c>
      <c r="X76" s="52">
        <f t="shared" ref="X76:X139" si="11">W76/12</f>
        <v>24070.506250000002</v>
      </c>
      <c r="Y76" s="52">
        <f t="shared" si="8"/>
        <v>24070.506250000002</v>
      </c>
      <c r="Z76" s="52">
        <f t="shared" si="8"/>
        <v>24070.506250000002</v>
      </c>
      <c r="AA76" s="52">
        <f t="shared" si="8"/>
        <v>24070.506250000002</v>
      </c>
      <c r="AB76" s="52">
        <f t="shared" si="8"/>
        <v>24070.506250000002</v>
      </c>
      <c r="AC76" s="52">
        <f t="shared" si="8"/>
        <v>24070.506250000002</v>
      </c>
      <c r="AD76" s="52">
        <f t="shared" si="8"/>
        <v>24070.506250000002</v>
      </c>
      <c r="AE76" s="52">
        <f t="shared" si="8"/>
        <v>24070.506250000002</v>
      </c>
      <c r="AF76" s="52">
        <f t="shared" si="8"/>
        <v>24070.506250000002</v>
      </c>
      <c r="AG76" s="52">
        <f t="shared" si="8"/>
        <v>24070.506250000002</v>
      </c>
      <c r="AH76" s="52">
        <f t="shared" si="8"/>
        <v>24070.506250000002</v>
      </c>
      <c r="AI76" s="52">
        <f t="shared" si="8"/>
        <v>24070.506250000002</v>
      </c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</row>
    <row r="77" spans="1:79" s="54" customFormat="1" ht="22.7" customHeight="1" x14ac:dyDescent="0.25">
      <c r="A77" s="43" t="s">
        <v>172</v>
      </c>
      <c r="B77" s="44" t="s">
        <v>177</v>
      </c>
      <c r="C77" s="45" t="s">
        <v>208</v>
      </c>
      <c r="D77" s="45"/>
      <c r="E77" s="45"/>
      <c r="F77" s="44" t="s">
        <v>215</v>
      </c>
      <c r="G77" s="46" t="s">
        <v>216</v>
      </c>
      <c r="H77" s="46"/>
      <c r="I77" s="47">
        <v>130932</v>
      </c>
      <c r="J77" s="47"/>
      <c r="K77" s="47">
        <v>29838.75</v>
      </c>
      <c r="L77" s="47"/>
      <c r="M77" s="47">
        <f t="shared" si="7"/>
        <v>160770.75</v>
      </c>
      <c r="N77" s="48">
        <v>0.81859667613723153</v>
      </c>
      <c r="O77" s="48"/>
      <c r="P77" s="48"/>
      <c r="Q77" s="48"/>
      <c r="R77" s="49">
        <v>-23751.5</v>
      </c>
      <c r="S77" s="49"/>
      <c r="T77" s="49"/>
      <c r="V77" s="51">
        <f t="shared" si="9"/>
        <v>8038.5375000000004</v>
      </c>
      <c r="W77" s="52">
        <f t="shared" si="10"/>
        <v>168809.28750000001</v>
      </c>
      <c r="X77" s="52">
        <f t="shared" si="11"/>
        <v>14067.440625000001</v>
      </c>
      <c r="Y77" s="52">
        <f t="shared" si="8"/>
        <v>14067.440625000001</v>
      </c>
      <c r="Z77" s="52">
        <f t="shared" si="8"/>
        <v>14067.440625000001</v>
      </c>
      <c r="AA77" s="52">
        <f t="shared" si="8"/>
        <v>14067.440625000001</v>
      </c>
      <c r="AB77" s="52">
        <f t="shared" si="8"/>
        <v>14067.440625000001</v>
      </c>
      <c r="AC77" s="52">
        <f t="shared" si="8"/>
        <v>14067.440625000001</v>
      </c>
      <c r="AD77" s="52">
        <f t="shared" si="8"/>
        <v>14067.440625000001</v>
      </c>
      <c r="AE77" s="52">
        <f t="shared" si="8"/>
        <v>14067.440625000001</v>
      </c>
      <c r="AF77" s="52">
        <f t="shared" si="8"/>
        <v>14067.440625000001</v>
      </c>
      <c r="AG77" s="52">
        <f t="shared" si="8"/>
        <v>14067.440625000001</v>
      </c>
      <c r="AH77" s="52">
        <f t="shared" si="8"/>
        <v>14067.440625000001</v>
      </c>
      <c r="AI77" s="52">
        <f t="shared" si="8"/>
        <v>14067.440625000001</v>
      </c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</row>
    <row r="78" spans="1:79" s="54" customFormat="1" ht="21.95" customHeight="1" x14ac:dyDescent="0.25">
      <c r="A78" s="43" t="s">
        <v>172</v>
      </c>
      <c r="B78" s="44" t="s">
        <v>177</v>
      </c>
      <c r="C78" s="45" t="s">
        <v>208</v>
      </c>
      <c r="D78" s="45"/>
      <c r="E78" s="45"/>
      <c r="F78" s="44" t="s">
        <v>217</v>
      </c>
      <c r="G78" s="46" t="s">
        <v>218</v>
      </c>
      <c r="H78" s="46"/>
      <c r="I78" s="47">
        <v>400222</v>
      </c>
      <c r="J78" s="47"/>
      <c r="K78" s="47"/>
      <c r="L78" s="47"/>
      <c r="M78" s="47">
        <f t="shared" si="7"/>
        <v>400222</v>
      </c>
      <c r="N78" s="48">
        <v>0.56899420821444091</v>
      </c>
      <c r="O78" s="48"/>
      <c r="P78" s="48"/>
      <c r="Q78" s="48"/>
      <c r="R78" s="49">
        <v>-172498</v>
      </c>
      <c r="S78" s="49"/>
      <c r="T78" s="49"/>
      <c r="V78" s="51">
        <f t="shared" si="9"/>
        <v>20011.100000000002</v>
      </c>
      <c r="W78" s="52">
        <f t="shared" si="10"/>
        <v>420233.1</v>
      </c>
      <c r="X78" s="52">
        <f t="shared" si="11"/>
        <v>35019.424999999996</v>
      </c>
      <c r="Y78" s="52">
        <f t="shared" si="8"/>
        <v>35019.424999999996</v>
      </c>
      <c r="Z78" s="52">
        <f t="shared" si="8"/>
        <v>35019.424999999996</v>
      </c>
      <c r="AA78" s="52">
        <f t="shared" si="8"/>
        <v>35019.424999999996</v>
      </c>
      <c r="AB78" s="52">
        <f t="shared" si="8"/>
        <v>35019.424999999996</v>
      </c>
      <c r="AC78" s="52">
        <f t="shared" si="8"/>
        <v>35019.424999999996</v>
      </c>
      <c r="AD78" s="52">
        <f t="shared" si="8"/>
        <v>35019.424999999996</v>
      </c>
      <c r="AE78" s="52">
        <f t="shared" si="8"/>
        <v>35019.424999999996</v>
      </c>
      <c r="AF78" s="52">
        <f t="shared" si="8"/>
        <v>35019.424999999996</v>
      </c>
      <c r="AG78" s="52">
        <f t="shared" si="8"/>
        <v>35019.424999999996</v>
      </c>
      <c r="AH78" s="52">
        <f t="shared" si="8"/>
        <v>35019.424999999996</v>
      </c>
      <c r="AI78" s="52">
        <f t="shared" si="8"/>
        <v>35019.424999999996</v>
      </c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</row>
    <row r="79" spans="1:79" s="54" customFormat="1" ht="22.7" customHeight="1" x14ac:dyDescent="0.25">
      <c r="A79" s="43" t="s">
        <v>172</v>
      </c>
      <c r="B79" s="44" t="s">
        <v>177</v>
      </c>
      <c r="C79" s="45" t="s">
        <v>208</v>
      </c>
      <c r="D79" s="45"/>
      <c r="E79" s="45"/>
      <c r="F79" s="44" t="s">
        <v>219</v>
      </c>
      <c r="G79" s="46" t="s">
        <v>220</v>
      </c>
      <c r="H79" s="46"/>
      <c r="I79" s="47">
        <v>6639.5</v>
      </c>
      <c r="J79" s="47"/>
      <c r="K79" s="47"/>
      <c r="L79" s="47"/>
      <c r="M79" s="47">
        <f t="shared" si="7"/>
        <v>6639.5</v>
      </c>
      <c r="N79" s="48">
        <v>0.6106634535733112</v>
      </c>
      <c r="O79" s="48"/>
      <c r="P79" s="48"/>
      <c r="Q79" s="48"/>
      <c r="R79" s="49">
        <v>-2585</v>
      </c>
      <c r="S79" s="49"/>
      <c r="T79" s="49"/>
      <c r="V79" s="51">
        <f t="shared" si="9"/>
        <v>331.97500000000002</v>
      </c>
      <c r="W79" s="52">
        <f t="shared" si="10"/>
        <v>6971.4750000000004</v>
      </c>
      <c r="X79" s="52">
        <f t="shared" si="11"/>
        <v>580.95625000000007</v>
      </c>
      <c r="Y79" s="52">
        <f t="shared" si="8"/>
        <v>580.95625000000007</v>
      </c>
      <c r="Z79" s="52">
        <f t="shared" si="8"/>
        <v>580.95625000000007</v>
      </c>
      <c r="AA79" s="52">
        <f t="shared" si="8"/>
        <v>580.95625000000007</v>
      </c>
      <c r="AB79" s="52">
        <f t="shared" si="8"/>
        <v>580.95625000000007</v>
      </c>
      <c r="AC79" s="52">
        <f t="shared" si="8"/>
        <v>580.95625000000007</v>
      </c>
      <c r="AD79" s="52">
        <f t="shared" si="8"/>
        <v>580.95625000000007</v>
      </c>
      <c r="AE79" s="52">
        <f t="shared" si="8"/>
        <v>580.95625000000007</v>
      </c>
      <c r="AF79" s="52">
        <f t="shared" si="8"/>
        <v>580.95625000000007</v>
      </c>
      <c r="AG79" s="52">
        <f t="shared" si="8"/>
        <v>580.95625000000007</v>
      </c>
      <c r="AH79" s="52">
        <f t="shared" si="8"/>
        <v>580.95625000000007</v>
      </c>
      <c r="AI79" s="52">
        <f t="shared" si="8"/>
        <v>580.95625000000007</v>
      </c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</row>
    <row r="80" spans="1:79" s="54" customFormat="1" ht="16.7" customHeight="1" x14ac:dyDescent="0.25">
      <c r="A80" s="43" t="s">
        <v>172</v>
      </c>
      <c r="B80" s="44" t="s">
        <v>177</v>
      </c>
      <c r="C80" s="45" t="s">
        <v>208</v>
      </c>
      <c r="D80" s="45"/>
      <c r="E80" s="45"/>
      <c r="F80" s="44" t="s">
        <v>221</v>
      </c>
      <c r="G80" s="46" t="s">
        <v>222</v>
      </c>
      <c r="H80" s="46"/>
      <c r="I80" s="47">
        <v>127624</v>
      </c>
      <c r="J80" s="47"/>
      <c r="K80" s="47"/>
      <c r="L80" s="47"/>
      <c r="M80" s="47">
        <f t="shared" si="7"/>
        <v>127624</v>
      </c>
      <c r="N80" s="48">
        <v>0.63979345577634306</v>
      </c>
      <c r="O80" s="48"/>
      <c r="P80" s="48"/>
      <c r="Q80" s="48"/>
      <c r="R80" s="49">
        <v>-45971</v>
      </c>
      <c r="S80" s="49"/>
      <c r="T80" s="49"/>
      <c r="V80" s="51">
        <f t="shared" si="9"/>
        <v>6381.2000000000007</v>
      </c>
      <c r="W80" s="52">
        <f t="shared" si="10"/>
        <v>134005.20000000001</v>
      </c>
      <c r="X80" s="52">
        <f t="shared" si="11"/>
        <v>11167.1</v>
      </c>
      <c r="Y80" s="52">
        <f t="shared" si="8"/>
        <v>11167.1</v>
      </c>
      <c r="Z80" s="52">
        <f t="shared" si="8"/>
        <v>11167.1</v>
      </c>
      <c r="AA80" s="52">
        <f t="shared" si="8"/>
        <v>11167.1</v>
      </c>
      <c r="AB80" s="52">
        <f t="shared" si="8"/>
        <v>11167.1</v>
      </c>
      <c r="AC80" s="52">
        <f t="shared" si="8"/>
        <v>11167.1</v>
      </c>
      <c r="AD80" s="52">
        <f t="shared" si="8"/>
        <v>11167.1</v>
      </c>
      <c r="AE80" s="52">
        <f t="shared" si="8"/>
        <v>11167.1</v>
      </c>
      <c r="AF80" s="52">
        <f t="shared" si="8"/>
        <v>11167.1</v>
      </c>
      <c r="AG80" s="52">
        <f t="shared" si="8"/>
        <v>11167.1</v>
      </c>
      <c r="AH80" s="52">
        <f t="shared" si="8"/>
        <v>11167.1</v>
      </c>
      <c r="AI80" s="52">
        <f t="shared" si="8"/>
        <v>11167.1</v>
      </c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</row>
    <row r="81" spans="1:79" s="54" customFormat="1" ht="22.7" customHeight="1" x14ac:dyDescent="0.25">
      <c r="A81" s="43" t="s">
        <v>172</v>
      </c>
      <c r="B81" s="44" t="s">
        <v>177</v>
      </c>
      <c r="C81" s="45" t="s">
        <v>208</v>
      </c>
      <c r="D81" s="45"/>
      <c r="E81" s="45"/>
      <c r="F81" s="44" t="s">
        <v>223</v>
      </c>
      <c r="G81" s="46" t="s">
        <v>224</v>
      </c>
      <c r="H81" s="46"/>
      <c r="I81" s="47">
        <v>0</v>
      </c>
      <c r="J81" s="47"/>
      <c r="K81" s="47"/>
      <c r="L81" s="47"/>
      <c r="M81" s="47">
        <f t="shared" si="7"/>
        <v>0</v>
      </c>
      <c r="N81" s="48">
        <v>0</v>
      </c>
      <c r="O81" s="48"/>
      <c r="P81" s="48"/>
      <c r="Q81" s="48"/>
      <c r="R81" s="49">
        <v>0</v>
      </c>
      <c r="S81" s="49"/>
      <c r="T81" s="49"/>
      <c r="V81" s="51">
        <f t="shared" si="9"/>
        <v>0</v>
      </c>
      <c r="W81" s="52">
        <f t="shared" si="10"/>
        <v>0</v>
      </c>
      <c r="X81" s="52">
        <f t="shared" si="11"/>
        <v>0</v>
      </c>
      <c r="Y81" s="52">
        <f t="shared" si="8"/>
        <v>0</v>
      </c>
      <c r="Z81" s="52">
        <f t="shared" si="8"/>
        <v>0</v>
      </c>
      <c r="AA81" s="52">
        <f t="shared" si="8"/>
        <v>0</v>
      </c>
      <c r="AB81" s="52">
        <f t="shared" si="8"/>
        <v>0</v>
      </c>
      <c r="AC81" s="52">
        <f t="shared" si="8"/>
        <v>0</v>
      </c>
      <c r="AD81" s="52">
        <f t="shared" si="8"/>
        <v>0</v>
      </c>
      <c r="AE81" s="52">
        <f t="shared" si="8"/>
        <v>0</v>
      </c>
      <c r="AF81" s="52">
        <f t="shared" si="8"/>
        <v>0</v>
      </c>
      <c r="AG81" s="52">
        <f t="shared" si="8"/>
        <v>0</v>
      </c>
      <c r="AH81" s="52">
        <f t="shared" si="8"/>
        <v>0</v>
      </c>
      <c r="AI81" s="52">
        <f t="shared" si="8"/>
        <v>0</v>
      </c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</row>
    <row r="82" spans="1:79" s="54" customFormat="1" ht="16.7" customHeight="1" x14ac:dyDescent="0.25">
      <c r="A82" s="43" t="s">
        <v>172</v>
      </c>
      <c r="B82" s="44" t="s">
        <v>177</v>
      </c>
      <c r="C82" s="45" t="s">
        <v>208</v>
      </c>
      <c r="D82" s="45"/>
      <c r="E82" s="45"/>
      <c r="F82" s="44" t="s">
        <v>225</v>
      </c>
      <c r="G82" s="46" t="s">
        <v>226</v>
      </c>
      <c r="H82" s="46"/>
      <c r="I82" s="47">
        <v>31999</v>
      </c>
      <c r="J82" s="47"/>
      <c r="K82" s="47"/>
      <c r="L82" s="47"/>
      <c r="M82" s="47">
        <f t="shared" si="7"/>
        <v>31999</v>
      </c>
      <c r="N82" s="48">
        <v>0.642426325822682</v>
      </c>
      <c r="O82" s="48"/>
      <c r="P82" s="48"/>
      <c r="Q82" s="48"/>
      <c r="R82" s="49">
        <v>-11442</v>
      </c>
      <c r="S82" s="49"/>
      <c r="T82" s="49"/>
      <c r="V82" s="51">
        <f t="shared" si="9"/>
        <v>1599.95</v>
      </c>
      <c r="W82" s="52">
        <f t="shared" si="10"/>
        <v>33598.949999999997</v>
      </c>
      <c r="X82" s="52">
        <f t="shared" si="11"/>
        <v>2799.9124999999999</v>
      </c>
      <c r="Y82" s="52">
        <f t="shared" si="8"/>
        <v>2799.9124999999999</v>
      </c>
      <c r="Z82" s="52">
        <f t="shared" si="8"/>
        <v>2799.9124999999999</v>
      </c>
      <c r="AA82" s="52">
        <f t="shared" si="8"/>
        <v>2799.9124999999999</v>
      </c>
      <c r="AB82" s="52">
        <f t="shared" si="8"/>
        <v>2799.9124999999999</v>
      </c>
      <c r="AC82" s="52">
        <f t="shared" si="8"/>
        <v>2799.9124999999999</v>
      </c>
      <c r="AD82" s="52">
        <f t="shared" si="8"/>
        <v>2799.9124999999999</v>
      </c>
      <c r="AE82" s="52">
        <f t="shared" si="8"/>
        <v>2799.9124999999999</v>
      </c>
      <c r="AF82" s="52">
        <f t="shared" si="8"/>
        <v>2799.9124999999999</v>
      </c>
      <c r="AG82" s="52">
        <f t="shared" si="8"/>
        <v>2799.9124999999999</v>
      </c>
      <c r="AH82" s="52">
        <f t="shared" si="8"/>
        <v>2799.9124999999999</v>
      </c>
      <c r="AI82" s="52">
        <f t="shared" si="8"/>
        <v>2799.9124999999999</v>
      </c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</row>
    <row r="83" spans="1:79" s="54" customFormat="1" ht="16.7" customHeight="1" x14ac:dyDescent="0.25">
      <c r="A83" s="43" t="s">
        <v>172</v>
      </c>
      <c r="B83" s="44" t="s">
        <v>177</v>
      </c>
      <c r="C83" s="45" t="s">
        <v>208</v>
      </c>
      <c r="D83" s="45"/>
      <c r="E83" s="45"/>
      <c r="F83" s="44" t="s">
        <v>227</v>
      </c>
      <c r="G83" s="46" t="s">
        <v>228</v>
      </c>
      <c r="H83" s="46"/>
      <c r="I83" s="47">
        <v>18760</v>
      </c>
      <c r="J83" s="47"/>
      <c r="K83" s="47"/>
      <c r="L83" s="47"/>
      <c r="M83" s="47">
        <f t="shared" si="7"/>
        <v>18760</v>
      </c>
      <c r="N83" s="48">
        <v>0.71721748400852881</v>
      </c>
      <c r="O83" s="48"/>
      <c r="P83" s="48"/>
      <c r="Q83" s="48"/>
      <c r="R83" s="49">
        <v>-5305</v>
      </c>
      <c r="S83" s="49"/>
      <c r="T83" s="49"/>
      <c r="V83" s="51">
        <f t="shared" si="9"/>
        <v>938</v>
      </c>
      <c r="W83" s="52">
        <f t="shared" si="10"/>
        <v>19698</v>
      </c>
      <c r="X83" s="52">
        <f t="shared" si="11"/>
        <v>1641.5</v>
      </c>
      <c r="Y83" s="52">
        <f t="shared" si="8"/>
        <v>1641.5</v>
      </c>
      <c r="Z83" s="52">
        <f t="shared" si="8"/>
        <v>1641.5</v>
      </c>
      <c r="AA83" s="52">
        <f t="shared" si="8"/>
        <v>1641.5</v>
      </c>
      <c r="AB83" s="52">
        <f t="shared" si="8"/>
        <v>1641.5</v>
      </c>
      <c r="AC83" s="52">
        <f t="shared" si="8"/>
        <v>1641.5</v>
      </c>
      <c r="AD83" s="52">
        <f t="shared" si="8"/>
        <v>1641.5</v>
      </c>
      <c r="AE83" s="52">
        <f t="shared" si="8"/>
        <v>1641.5</v>
      </c>
      <c r="AF83" s="52">
        <f t="shared" si="8"/>
        <v>1641.5</v>
      </c>
      <c r="AG83" s="52">
        <f t="shared" si="8"/>
        <v>1641.5</v>
      </c>
      <c r="AH83" s="52">
        <f t="shared" si="8"/>
        <v>1641.5</v>
      </c>
      <c r="AI83" s="52">
        <f t="shared" si="8"/>
        <v>1641.5</v>
      </c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</row>
    <row r="84" spans="1:79" s="54" customFormat="1" ht="22.7" customHeight="1" x14ac:dyDescent="0.25">
      <c r="A84" s="43" t="s">
        <v>172</v>
      </c>
      <c r="B84" s="44" t="s">
        <v>177</v>
      </c>
      <c r="C84" s="45" t="s">
        <v>208</v>
      </c>
      <c r="D84" s="45"/>
      <c r="E84" s="45"/>
      <c r="F84" s="44" t="s">
        <v>229</v>
      </c>
      <c r="G84" s="46" t="s">
        <v>230</v>
      </c>
      <c r="H84" s="46"/>
      <c r="I84" s="47">
        <v>39031</v>
      </c>
      <c r="J84" s="47"/>
      <c r="K84" s="47"/>
      <c r="L84" s="47"/>
      <c r="M84" s="47">
        <f t="shared" si="7"/>
        <v>39031</v>
      </c>
      <c r="N84" s="48">
        <v>0.75163331710691506</v>
      </c>
      <c r="O84" s="48"/>
      <c r="P84" s="48"/>
      <c r="Q84" s="48"/>
      <c r="R84" s="49">
        <v>-9694</v>
      </c>
      <c r="S84" s="49"/>
      <c r="T84" s="49"/>
      <c r="V84" s="51">
        <f t="shared" si="9"/>
        <v>1951.5500000000002</v>
      </c>
      <c r="W84" s="52">
        <f t="shared" si="10"/>
        <v>40982.550000000003</v>
      </c>
      <c r="X84" s="52">
        <f t="shared" si="11"/>
        <v>3415.2125000000001</v>
      </c>
      <c r="Y84" s="52">
        <f t="shared" si="8"/>
        <v>3415.2125000000001</v>
      </c>
      <c r="Z84" s="52">
        <f t="shared" si="8"/>
        <v>3415.2125000000001</v>
      </c>
      <c r="AA84" s="52">
        <f t="shared" si="8"/>
        <v>3415.2125000000001</v>
      </c>
      <c r="AB84" s="52">
        <f t="shared" si="8"/>
        <v>3415.2125000000001</v>
      </c>
      <c r="AC84" s="52">
        <f t="shared" si="8"/>
        <v>3415.2125000000001</v>
      </c>
      <c r="AD84" s="52">
        <f t="shared" si="8"/>
        <v>3415.2125000000001</v>
      </c>
      <c r="AE84" s="52">
        <f t="shared" si="8"/>
        <v>3415.2125000000001</v>
      </c>
      <c r="AF84" s="52">
        <f t="shared" si="8"/>
        <v>3415.2125000000001</v>
      </c>
      <c r="AG84" s="52">
        <f t="shared" si="8"/>
        <v>3415.2125000000001</v>
      </c>
      <c r="AH84" s="52">
        <f t="shared" si="8"/>
        <v>3415.2125000000001</v>
      </c>
      <c r="AI84" s="52">
        <f t="shared" si="8"/>
        <v>3415.2125000000001</v>
      </c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</row>
    <row r="85" spans="1:79" s="54" customFormat="1" ht="21.95" customHeight="1" x14ac:dyDescent="0.25">
      <c r="A85" s="43" t="s">
        <v>172</v>
      </c>
      <c r="B85" s="44" t="s">
        <v>177</v>
      </c>
      <c r="C85" s="45" t="s">
        <v>208</v>
      </c>
      <c r="D85" s="45"/>
      <c r="E85" s="45"/>
      <c r="F85" s="44" t="s">
        <v>231</v>
      </c>
      <c r="G85" s="46" t="s">
        <v>232</v>
      </c>
      <c r="H85" s="46"/>
      <c r="I85" s="47">
        <v>77577</v>
      </c>
      <c r="J85" s="47"/>
      <c r="K85" s="47"/>
      <c r="L85" s="47"/>
      <c r="M85" s="47">
        <f t="shared" si="7"/>
        <v>77577</v>
      </c>
      <c r="N85" s="48">
        <v>0.64155613132758427</v>
      </c>
      <c r="O85" s="48"/>
      <c r="P85" s="48"/>
      <c r="Q85" s="48"/>
      <c r="R85" s="49">
        <v>-27807</v>
      </c>
      <c r="S85" s="49"/>
      <c r="T85" s="49"/>
      <c r="V85" s="51">
        <f t="shared" si="9"/>
        <v>3878.8500000000004</v>
      </c>
      <c r="W85" s="52">
        <f t="shared" si="10"/>
        <v>81455.850000000006</v>
      </c>
      <c r="X85" s="52">
        <f t="shared" si="11"/>
        <v>6787.9875000000002</v>
      </c>
      <c r="Y85" s="52">
        <f t="shared" ref="Y85:AI100" si="12">$W85/12</f>
        <v>6787.9875000000002</v>
      </c>
      <c r="Z85" s="52">
        <f t="shared" si="12"/>
        <v>6787.9875000000002</v>
      </c>
      <c r="AA85" s="52">
        <f t="shared" si="12"/>
        <v>6787.9875000000002</v>
      </c>
      <c r="AB85" s="52">
        <f t="shared" si="12"/>
        <v>6787.9875000000002</v>
      </c>
      <c r="AC85" s="52">
        <f t="shared" si="12"/>
        <v>6787.9875000000002</v>
      </c>
      <c r="AD85" s="52">
        <f t="shared" si="12"/>
        <v>6787.9875000000002</v>
      </c>
      <c r="AE85" s="52">
        <f t="shared" si="12"/>
        <v>6787.9875000000002</v>
      </c>
      <c r="AF85" s="52">
        <f t="shared" si="12"/>
        <v>6787.9875000000002</v>
      </c>
      <c r="AG85" s="52">
        <f t="shared" si="12"/>
        <v>6787.9875000000002</v>
      </c>
      <c r="AH85" s="52">
        <f t="shared" si="12"/>
        <v>6787.9875000000002</v>
      </c>
      <c r="AI85" s="52">
        <f t="shared" si="12"/>
        <v>6787.9875000000002</v>
      </c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</row>
    <row r="86" spans="1:79" s="54" customFormat="1" ht="16.7" customHeight="1" x14ac:dyDescent="0.25">
      <c r="A86" s="43" t="s">
        <v>172</v>
      </c>
      <c r="B86" s="44" t="s">
        <v>177</v>
      </c>
      <c r="C86" s="45" t="s">
        <v>208</v>
      </c>
      <c r="D86" s="45"/>
      <c r="E86" s="45"/>
      <c r="F86" s="44" t="s">
        <v>233</v>
      </c>
      <c r="G86" s="46" t="s">
        <v>234</v>
      </c>
      <c r="H86" s="46"/>
      <c r="I86" s="47">
        <v>88042</v>
      </c>
      <c r="J86" s="47"/>
      <c r="K86" s="47"/>
      <c r="L86" s="47"/>
      <c r="M86" s="47">
        <f t="shared" si="7"/>
        <v>88042</v>
      </c>
      <c r="N86" s="48">
        <v>0.7795483973558075</v>
      </c>
      <c r="O86" s="48"/>
      <c r="P86" s="48"/>
      <c r="Q86" s="48"/>
      <c r="R86" s="49">
        <v>-19409</v>
      </c>
      <c r="S86" s="49"/>
      <c r="T86" s="49"/>
      <c r="V86" s="51">
        <f t="shared" si="9"/>
        <v>4402.1000000000004</v>
      </c>
      <c r="W86" s="52">
        <f t="shared" si="10"/>
        <v>92444.1</v>
      </c>
      <c r="X86" s="52">
        <f t="shared" si="11"/>
        <v>7703.6750000000002</v>
      </c>
      <c r="Y86" s="52">
        <f t="shared" si="12"/>
        <v>7703.6750000000002</v>
      </c>
      <c r="Z86" s="52">
        <f t="shared" si="12"/>
        <v>7703.6750000000002</v>
      </c>
      <c r="AA86" s="52">
        <f t="shared" si="12"/>
        <v>7703.6750000000002</v>
      </c>
      <c r="AB86" s="52">
        <f t="shared" si="12"/>
        <v>7703.6750000000002</v>
      </c>
      <c r="AC86" s="52">
        <f t="shared" si="12"/>
        <v>7703.6750000000002</v>
      </c>
      <c r="AD86" s="52">
        <f t="shared" si="12"/>
        <v>7703.6750000000002</v>
      </c>
      <c r="AE86" s="52">
        <f t="shared" si="12"/>
        <v>7703.6750000000002</v>
      </c>
      <c r="AF86" s="52">
        <f t="shared" si="12"/>
        <v>7703.6750000000002</v>
      </c>
      <c r="AG86" s="52">
        <f t="shared" si="12"/>
        <v>7703.6750000000002</v>
      </c>
      <c r="AH86" s="52">
        <f t="shared" si="12"/>
        <v>7703.6750000000002</v>
      </c>
      <c r="AI86" s="52">
        <f t="shared" si="12"/>
        <v>7703.6750000000002</v>
      </c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</row>
    <row r="87" spans="1:79" s="54" customFormat="1" ht="22.7" customHeight="1" x14ac:dyDescent="0.25">
      <c r="A87" s="43" t="s">
        <v>172</v>
      </c>
      <c r="B87" s="44" t="s">
        <v>177</v>
      </c>
      <c r="C87" s="45" t="s">
        <v>208</v>
      </c>
      <c r="D87" s="45"/>
      <c r="E87" s="45"/>
      <c r="F87" s="44" t="s">
        <v>235</v>
      </c>
      <c r="G87" s="46" t="s">
        <v>236</v>
      </c>
      <c r="H87" s="46"/>
      <c r="I87" s="47">
        <v>14980</v>
      </c>
      <c r="J87" s="47"/>
      <c r="K87" s="47"/>
      <c r="L87" s="47"/>
      <c r="M87" s="47">
        <f t="shared" si="7"/>
        <v>14980</v>
      </c>
      <c r="N87" s="48">
        <v>0.63751668891855806</v>
      </c>
      <c r="O87" s="48"/>
      <c r="P87" s="48"/>
      <c r="Q87" s="48"/>
      <c r="R87" s="49">
        <v>-5430</v>
      </c>
      <c r="S87" s="49"/>
      <c r="T87" s="49"/>
      <c r="V87" s="51">
        <f t="shared" si="9"/>
        <v>749</v>
      </c>
      <c r="W87" s="52">
        <f t="shared" si="10"/>
        <v>15729</v>
      </c>
      <c r="X87" s="52">
        <f t="shared" si="11"/>
        <v>1310.75</v>
      </c>
      <c r="Y87" s="52">
        <f t="shared" si="12"/>
        <v>1310.75</v>
      </c>
      <c r="Z87" s="52">
        <f t="shared" si="12"/>
        <v>1310.75</v>
      </c>
      <c r="AA87" s="52">
        <f t="shared" si="12"/>
        <v>1310.75</v>
      </c>
      <c r="AB87" s="52">
        <f t="shared" si="12"/>
        <v>1310.75</v>
      </c>
      <c r="AC87" s="52">
        <f t="shared" si="12"/>
        <v>1310.75</v>
      </c>
      <c r="AD87" s="52">
        <f t="shared" si="12"/>
        <v>1310.75</v>
      </c>
      <c r="AE87" s="52">
        <f t="shared" si="12"/>
        <v>1310.75</v>
      </c>
      <c r="AF87" s="52">
        <f t="shared" si="12"/>
        <v>1310.75</v>
      </c>
      <c r="AG87" s="52">
        <f t="shared" si="12"/>
        <v>1310.75</v>
      </c>
      <c r="AH87" s="52">
        <f t="shared" si="12"/>
        <v>1310.75</v>
      </c>
      <c r="AI87" s="52">
        <f t="shared" si="12"/>
        <v>1310.75</v>
      </c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</row>
    <row r="88" spans="1:79" s="54" customFormat="1" ht="22.7" customHeight="1" x14ac:dyDescent="0.25">
      <c r="A88" s="43" t="s">
        <v>172</v>
      </c>
      <c r="B88" s="44" t="s">
        <v>177</v>
      </c>
      <c r="C88" s="45" t="s">
        <v>208</v>
      </c>
      <c r="D88" s="45"/>
      <c r="E88" s="45"/>
      <c r="F88" s="44" t="s">
        <v>237</v>
      </c>
      <c r="G88" s="46" t="s">
        <v>238</v>
      </c>
      <c r="H88" s="46"/>
      <c r="I88" s="47">
        <v>50970</v>
      </c>
      <c r="J88" s="47"/>
      <c r="K88" s="47"/>
      <c r="L88" s="47"/>
      <c r="M88" s="47">
        <f t="shared" si="7"/>
        <v>50970</v>
      </c>
      <c r="N88" s="48">
        <v>0.70700412007062974</v>
      </c>
      <c r="O88" s="48"/>
      <c r="P88" s="48"/>
      <c r="Q88" s="48"/>
      <c r="R88" s="49">
        <v>-14934</v>
      </c>
      <c r="S88" s="49"/>
      <c r="T88" s="49"/>
      <c r="V88" s="51">
        <f t="shared" si="9"/>
        <v>2548.5</v>
      </c>
      <c r="W88" s="52">
        <f t="shared" si="10"/>
        <v>53518.5</v>
      </c>
      <c r="X88" s="52">
        <f t="shared" si="11"/>
        <v>4459.875</v>
      </c>
      <c r="Y88" s="52">
        <f t="shared" si="12"/>
        <v>4459.875</v>
      </c>
      <c r="Z88" s="52">
        <f t="shared" si="12"/>
        <v>4459.875</v>
      </c>
      <c r="AA88" s="52">
        <f t="shared" si="12"/>
        <v>4459.875</v>
      </c>
      <c r="AB88" s="52">
        <f t="shared" si="12"/>
        <v>4459.875</v>
      </c>
      <c r="AC88" s="52">
        <f t="shared" si="12"/>
        <v>4459.875</v>
      </c>
      <c r="AD88" s="52">
        <f t="shared" si="12"/>
        <v>4459.875</v>
      </c>
      <c r="AE88" s="52">
        <f t="shared" si="12"/>
        <v>4459.875</v>
      </c>
      <c r="AF88" s="52">
        <f t="shared" si="12"/>
        <v>4459.875</v>
      </c>
      <c r="AG88" s="52">
        <f t="shared" si="12"/>
        <v>4459.875</v>
      </c>
      <c r="AH88" s="52">
        <f t="shared" si="12"/>
        <v>4459.875</v>
      </c>
      <c r="AI88" s="52">
        <f t="shared" si="12"/>
        <v>4459.875</v>
      </c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</row>
    <row r="89" spans="1:79" s="54" customFormat="1" ht="22.7" customHeight="1" x14ac:dyDescent="0.25">
      <c r="A89" s="43" t="s">
        <v>172</v>
      </c>
      <c r="B89" s="44" t="s">
        <v>177</v>
      </c>
      <c r="C89" s="45" t="s">
        <v>208</v>
      </c>
      <c r="D89" s="45"/>
      <c r="E89" s="45"/>
      <c r="F89" s="44" t="s">
        <v>239</v>
      </c>
      <c r="G89" s="46" t="s">
        <v>240</v>
      </c>
      <c r="H89" s="46"/>
      <c r="I89" s="47">
        <v>0</v>
      </c>
      <c r="J89" s="47"/>
      <c r="K89" s="47"/>
      <c r="L89" s="47"/>
      <c r="M89" s="47">
        <f t="shared" si="7"/>
        <v>0</v>
      </c>
      <c r="N89" s="48">
        <v>0</v>
      </c>
      <c r="O89" s="48"/>
      <c r="P89" s="48"/>
      <c r="Q89" s="48"/>
      <c r="R89" s="49">
        <v>0</v>
      </c>
      <c r="S89" s="49"/>
      <c r="T89" s="49"/>
      <c r="V89" s="51">
        <f t="shared" si="9"/>
        <v>0</v>
      </c>
      <c r="W89" s="52">
        <f t="shared" si="10"/>
        <v>0</v>
      </c>
      <c r="X89" s="52">
        <f t="shared" si="11"/>
        <v>0</v>
      </c>
      <c r="Y89" s="52">
        <f t="shared" si="12"/>
        <v>0</v>
      </c>
      <c r="Z89" s="52">
        <f t="shared" si="12"/>
        <v>0</v>
      </c>
      <c r="AA89" s="52">
        <f t="shared" si="12"/>
        <v>0</v>
      </c>
      <c r="AB89" s="52">
        <f t="shared" si="12"/>
        <v>0</v>
      </c>
      <c r="AC89" s="52">
        <f t="shared" si="12"/>
        <v>0</v>
      </c>
      <c r="AD89" s="52">
        <f t="shared" si="12"/>
        <v>0</v>
      </c>
      <c r="AE89" s="52">
        <f t="shared" si="12"/>
        <v>0</v>
      </c>
      <c r="AF89" s="52">
        <f t="shared" si="12"/>
        <v>0</v>
      </c>
      <c r="AG89" s="52">
        <f t="shared" si="12"/>
        <v>0</v>
      </c>
      <c r="AH89" s="52">
        <f t="shared" si="12"/>
        <v>0</v>
      </c>
      <c r="AI89" s="52">
        <f t="shared" si="12"/>
        <v>0</v>
      </c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</row>
    <row r="90" spans="1:79" s="53" customFormat="1" ht="21.95" customHeight="1" x14ac:dyDescent="0.25">
      <c r="A90" s="43" t="s">
        <v>172</v>
      </c>
      <c r="B90" s="82" t="s">
        <v>241</v>
      </c>
      <c r="C90" s="45" t="s">
        <v>242</v>
      </c>
      <c r="D90" s="45"/>
      <c r="E90" s="45"/>
      <c r="F90" s="44" t="s">
        <v>243</v>
      </c>
      <c r="G90" s="46" t="s">
        <v>244</v>
      </c>
      <c r="H90" s="46"/>
      <c r="I90" s="47">
        <v>0</v>
      </c>
      <c r="J90" s="47"/>
      <c r="K90" s="47"/>
      <c r="L90" s="47"/>
      <c r="M90" s="47">
        <f t="shared" si="7"/>
        <v>0</v>
      </c>
      <c r="N90" s="48">
        <v>0</v>
      </c>
      <c r="O90" s="48"/>
      <c r="P90" s="48"/>
      <c r="Q90" s="48"/>
      <c r="R90" s="49">
        <v>0</v>
      </c>
      <c r="S90" s="49"/>
      <c r="T90" s="49"/>
      <c r="V90" s="51">
        <f t="shared" si="9"/>
        <v>0</v>
      </c>
      <c r="W90" s="52">
        <f t="shared" si="10"/>
        <v>0</v>
      </c>
      <c r="X90" s="52">
        <f t="shared" si="11"/>
        <v>0</v>
      </c>
      <c r="Y90" s="52">
        <f t="shared" si="12"/>
        <v>0</v>
      </c>
      <c r="Z90" s="52">
        <f t="shared" si="12"/>
        <v>0</v>
      </c>
      <c r="AA90" s="52">
        <f t="shared" si="12"/>
        <v>0</v>
      </c>
      <c r="AB90" s="52">
        <f t="shared" si="12"/>
        <v>0</v>
      </c>
      <c r="AC90" s="52">
        <f t="shared" si="12"/>
        <v>0</v>
      </c>
      <c r="AD90" s="52">
        <f t="shared" si="12"/>
        <v>0</v>
      </c>
      <c r="AE90" s="52">
        <f t="shared" si="12"/>
        <v>0</v>
      </c>
      <c r="AF90" s="52">
        <f t="shared" si="12"/>
        <v>0</v>
      </c>
      <c r="AG90" s="52">
        <f t="shared" si="12"/>
        <v>0</v>
      </c>
      <c r="AH90" s="52">
        <f t="shared" si="12"/>
        <v>0</v>
      </c>
      <c r="AI90" s="52">
        <f t="shared" si="12"/>
        <v>0</v>
      </c>
    </row>
    <row r="91" spans="1:79" s="54" customFormat="1" ht="20.25" customHeight="1" x14ac:dyDescent="0.25">
      <c r="A91" s="43" t="s">
        <v>172</v>
      </c>
      <c r="B91" s="44" t="s">
        <v>241</v>
      </c>
      <c r="C91" s="45" t="s">
        <v>245</v>
      </c>
      <c r="D91" s="45"/>
      <c r="E91" s="45"/>
      <c r="F91" s="44" t="s">
        <v>246</v>
      </c>
      <c r="G91" s="46" t="s">
        <v>247</v>
      </c>
      <c r="H91" s="46"/>
      <c r="I91" s="47">
        <v>0</v>
      </c>
      <c r="J91" s="47"/>
      <c r="K91" s="47"/>
      <c r="L91" s="47"/>
      <c r="M91" s="47">
        <f t="shared" si="7"/>
        <v>0</v>
      </c>
      <c r="N91" s="48">
        <v>0</v>
      </c>
      <c r="O91" s="48"/>
      <c r="P91" s="48"/>
      <c r="Q91" s="48"/>
      <c r="R91" s="49">
        <v>0</v>
      </c>
      <c r="S91" s="49"/>
      <c r="T91" s="49"/>
      <c r="V91" s="51">
        <f t="shared" si="9"/>
        <v>0</v>
      </c>
      <c r="W91" s="52">
        <f t="shared" si="10"/>
        <v>0</v>
      </c>
      <c r="X91" s="52">
        <f t="shared" si="11"/>
        <v>0</v>
      </c>
      <c r="Y91" s="52">
        <f t="shared" si="12"/>
        <v>0</v>
      </c>
      <c r="Z91" s="52">
        <f t="shared" si="12"/>
        <v>0</v>
      </c>
      <c r="AA91" s="52">
        <f t="shared" si="12"/>
        <v>0</v>
      </c>
      <c r="AB91" s="52">
        <f t="shared" si="12"/>
        <v>0</v>
      </c>
      <c r="AC91" s="52">
        <f t="shared" si="12"/>
        <v>0</v>
      </c>
      <c r="AD91" s="52">
        <f t="shared" si="12"/>
        <v>0</v>
      </c>
      <c r="AE91" s="52">
        <f t="shared" si="12"/>
        <v>0</v>
      </c>
      <c r="AF91" s="52">
        <f t="shared" si="12"/>
        <v>0</v>
      </c>
      <c r="AG91" s="52">
        <f t="shared" si="12"/>
        <v>0</v>
      </c>
      <c r="AH91" s="52">
        <f t="shared" si="12"/>
        <v>0</v>
      </c>
      <c r="AI91" s="52">
        <f t="shared" si="12"/>
        <v>0</v>
      </c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</row>
    <row r="92" spans="1:79" s="54" customFormat="1" ht="16.7" customHeight="1" x14ac:dyDescent="0.25">
      <c r="A92" s="43" t="s">
        <v>172</v>
      </c>
      <c r="B92" s="44" t="s">
        <v>241</v>
      </c>
      <c r="C92" s="45" t="s">
        <v>245</v>
      </c>
      <c r="D92" s="45"/>
      <c r="E92" s="45"/>
      <c r="F92" s="44" t="s">
        <v>248</v>
      </c>
      <c r="G92" s="46" t="s">
        <v>249</v>
      </c>
      <c r="H92" s="46"/>
      <c r="I92" s="47">
        <v>0</v>
      </c>
      <c r="J92" s="47"/>
      <c r="K92" s="47"/>
      <c r="L92" s="47"/>
      <c r="M92" s="47">
        <f t="shared" si="7"/>
        <v>0</v>
      </c>
      <c r="N92" s="48">
        <v>0</v>
      </c>
      <c r="O92" s="48"/>
      <c r="P92" s="48"/>
      <c r="Q92" s="48"/>
      <c r="R92" s="49">
        <v>0</v>
      </c>
      <c r="S92" s="49"/>
      <c r="T92" s="49"/>
      <c r="V92" s="51">
        <f t="shared" si="9"/>
        <v>0</v>
      </c>
      <c r="W92" s="52">
        <f t="shared" si="10"/>
        <v>0</v>
      </c>
      <c r="X92" s="52">
        <f t="shared" si="11"/>
        <v>0</v>
      </c>
      <c r="Y92" s="52">
        <f t="shared" si="12"/>
        <v>0</v>
      </c>
      <c r="Z92" s="52">
        <f t="shared" si="12"/>
        <v>0</v>
      </c>
      <c r="AA92" s="52">
        <f t="shared" si="12"/>
        <v>0</v>
      </c>
      <c r="AB92" s="52">
        <f t="shared" si="12"/>
        <v>0</v>
      </c>
      <c r="AC92" s="52">
        <f t="shared" si="12"/>
        <v>0</v>
      </c>
      <c r="AD92" s="52">
        <f t="shared" si="12"/>
        <v>0</v>
      </c>
      <c r="AE92" s="52">
        <f t="shared" si="12"/>
        <v>0</v>
      </c>
      <c r="AF92" s="52">
        <f t="shared" si="12"/>
        <v>0</v>
      </c>
      <c r="AG92" s="52">
        <f t="shared" si="12"/>
        <v>0</v>
      </c>
      <c r="AH92" s="52">
        <f t="shared" si="12"/>
        <v>0</v>
      </c>
      <c r="AI92" s="52">
        <f t="shared" si="12"/>
        <v>0</v>
      </c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</row>
    <row r="93" spans="1:79" s="40" customFormat="1" ht="22.7" customHeight="1" x14ac:dyDescent="0.25">
      <c r="A93" s="32" t="s">
        <v>172</v>
      </c>
      <c r="B93" s="33" t="s">
        <v>250</v>
      </c>
      <c r="C93" s="34" t="s">
        <v>251</v>
      </c>
      <c r="D93" s="34"/>
      <c r="E93" s="34"/>
      <c r="F93" s="35" t="s">
        <v>252</v>
      </c>
      <c r="G93" s="36" t="s">
        <v>253</v>
      </c>
      <c r="H93" s="36"/>
      <c r="I93" s="37">
        <v>19629115</v>
      </c>
      <c r="J93" s="37"/>
      <c r="K93" s="37"/>
      <c r="L93" s="37"/>
      <c r="M93" s="37">
        <f>M94+M95</f>
        <v>19669115</v>
      </c>
      <c r="N93" s="38">
        <v>0.22627991633856137</v>
      </c>
      <c r="O93" s="38"/>
      <c r="P93" s="38"/>
      <c r="Q93" s="38"/>
      <c r="R93" s="39">
        <v>-15187440.5</v>
      </c>
      <c r="S93" s="39"/>
      <c r="T93" s="39"/>
      <c r="V93" s="41">
        <f t="shared" si="9"/>
        <v>983455.75</v>
      </c>
      <c r="W93" s="42">
        <v>19110744</v>
      </c>
      <c r="X93" s="42">
        <f t="shared" si="11"/>
        <v>1592562</v>
      </c>
      <c r="Y93" s="42">
        <f t="shared" si="12"/>
        <v>1592562</v>
      </c>
      <c r="Z93" s="42">
        <f t="shared" si="12"/>
        <v>1592562</v>
      </c>
      <c r="AA93" s="42">
        <f t="shared" si="12"/>
        <v>1592562</v>
      </c>
      <c r="AB93" s="42">
        <f t="shared" si="12"/>
        <v>1592562</v>
      </c>
      <c r="AC93" s="42">
        <f t="shared" si="12"/>
        <v>1592562</v>
      </c>
      <c r="AD93" s="42">
        <f t="shared" si="12"/>
        <v>1592562</v>
      </c>
      <c r="AE93" s="42">
        <f t="shared" si="12"/>
        <v>1592562</v>
      </c>
      <c r="AF93" s="42">
        <f t="shared" si="12"/>
        <v>1592562</v>
      </c>
      <c r="AG93" s="42">
        <f t="shared" si="12"/>
        <v>1592562</v>
      </c>
      <c r="AH93" s="42">
        <f t="shared" si="12"/>
        <v>1592562</v>
      </c>
      <c r="AI93" s="42">
        <f t="shared" si="12"/>
        <v>1592562</v>
      </c>
    </row>
    <row r="94" spans="1:79" s="40" customFormat="1" ht="18" customHeight="1" x14ac:dyDescent="0.25">
      <c r="A94" s="32" t="s">
        <v>172</v>
      </c>
      <c r="B94" s="35" t="s">
        <v>250</v>
      </c>
      <c r="C94" s="34" t="s">
        <v>254</v>
      </c>
      <c r="D94" s="34"/>
      <c r="E94" s="34"/>
      <c r="F94" s="35" t="s">
        <v>255</v>
      </c>
      <c r="G94" s="36" t="s">
        <v>256</v>
      </c>
      <c r="H94" s="36"/>
      <c r="I94" s="37">
        <v>0</v>
      </c>
      <c r="J94" s="37"/>
      <c r="K94" s="37"/>
      <c r="L94" s="37"/>
      <c r="M94" s="37">
        <v>0</v>
      </c>
      <c r="N94" s="38">
        <v>0</v>
      </c>
      <c r="O94" s="38"/>
      <c r="P94" s="38"/>
      <c r="Q94" s="38"/>
      <c r="R94" s="39">
        <v>0</v>
      </c>
      <c r="S94" s="39"/>
      <c r="T94" s="39"/>
      <c r="V94" s="41">
        <f t="shared" si="9"/>
        <v>0</v>
      </c>
      <c r="W94" s="42">
        <f t="shared" si="10"/>
        <v>0</v>
      </c>
      <c r="X94" s="42">
        <f t="shared" si="11"/>
        <v>0</v>
      </c>
      <c r="Y94" s="42">
        <f t="shared" si="12"/>
        <v>0</v>
      </c>
      <c r="Z94" s="42">
        <f t="shared" si="12"/>
        <v>0</v>
      </c>
      <c r="AA94" s="42">
        <f t="shared" si="12"/>
        <v>0</v>
      </c>
      <c r="AB94" s="42">
        <f t="shared" si="12"/>
        <v>0</v>
      </c>
      <c r="AC94" s="42">
        <f t="shared" si="12"/>
        <v>0</v>
      </c>
      <c r="AD94" s="42">
        <f t="shared" si="12"/>
        <v>0</v>
      </c>
      <c r="AE94" s="42">
        <f t="shared" si="12"/>
        <v>0</v>
      </c>
      <c r="AF94" s="42">
        <f t="shared" si="12"/>
        <v>0</v>
      </c>
      <c r="AG94" s="42">
        <f t="shared" si="12"/>
        <v>0</v>
      </c>
      <c r="AH94" s="42">
        <f t="shared" si="12"/>
        <v>0</v>
      </c>
      <c r="AI94" s="42">
        <f t="shared" si="12"/>
        <v>0</v>
      </c>
    </row>
    <row r="95" spans="1:79" s="40" customFormat="1" ht="17.25" customHeight="1" x14ac:dyDescent="0.25">
      <c r="A95" s="32" t="s">
        <v>172</v>
      </c>
      <c r="B95" s="35" t="s">
        <v>250</v>
      </c>
      <c r="C95" s="34" t="s">
        <v>257</v>
      </c>
      <c r="D95" s="34"/>
      <c r="E95" s="34"/>
      <c r="F95" s="35" t="s">
        <v>258</v>
      </c>
      <c r="G95" s="36" t="s">
        <v>259</v>
      </c>
      <c r="H95" s="36"/>
      <c r="I95" s="37">
        <v>19629115</v>
      </c>
      <c r="J95" s="37"/>
      <c r="K95" s="37"/>
      <c r="L95" s="37"/>
      <c r="M95" s="37">
        <f>SUM(M96:M125)</f>
        <v>19669115</v>
      </c>
      <c r="N95" s="38">
        <v>0.22627991633856137</v>
      </c>
      <c r="O95" s="38"/>
      <c r="P95" s="38"/>
      <c r="Q95" s="38"/>
      <c r="R95" s="39">
        <v>-15187440.5</v>
      </c>
      <c r="S95" s="39"/>
      <c r="T95" s="39"/>
      <c r="V95" s="41">
        <f t="shared" si="9"/>
        <v>983455.75</v>
      </c>
      <c r="W95" s="42">
        <v>19110744</v>
      </c>
      <c r="X95" s="42">
        <f t="shared" si="11"/>
        <v>1592562</v>
      </c>
      <c r="Y95" s="42">
        <f t="shared" si="12"/>
        <v>1592562</v>
      </c>
      <c r="Z95" s="42">
        <f t="shared" si="12"/>
        <v>1592562</v>
      </c>
      <c r="AA95" s="42">
        <f t="shared" si="12"/>
        <v>1592562</v>
      </c>
      <c r="AB95" s="42">
        <f t="shared" si="12"/>
        <v>1592562</v>
      </c>
      <c r="AC95" s="42">
        <f t="shared" si="12"/>
        <v>1592562</v>
      </c>
      <c r="AD95" s="42">
        <f t="shared" si="12"/>
        <v>1592562</v>
      </c>
      <c r="AE95" s="42">
        <f t="shared" si="12"/>
        <v>1592562</v>
      </c>
      <c r="AF95" s="42">
        <f t="shared" si="12"/>
        <v>1592562</v>
      </c>
      <c r="AG95" s="42">
        <f t="shared" si="12"/>
        <v>1592562</v>
      </c>
      <c r="AH95" s="42">
        <f t="shared" si="12"/>
        <v>1592562</v>
      </c>
      <c r="AI95" s="42">
        <f t="shared" si="12"/>
        <v>1592562</v>
      </c>
    </row>
    <row r="96" spans="1:79" s="54" customFormat="1" ht="20.25" customHeight="1" x14ac:dyDescent="0.25">
      <c r="A96" s="43" t="s">
        <v>172</v>
      </c>
      <c r="B96" s="44" t="s">
        <v>250</v>
      </c>
      <c r="C96" s="45" t="s">
        <v>257</v>
      </c>
      <c r="D96" s="45"/>
      <c r="E96" s="45"/>
      <c r="F96" s="44" t="s">
        <v>260</v>
      </c>
      <c r="G96" s="46" t="s">
        <v>261</v>
      </c>
      <c r="H96" s="46"/>
      <c r="I96" s="47">
        <v>0</v>
      </c>
      <c r="J96" s="47"/>
      <c r="K96" s="47"/>
      <c r="L96" s="47"/>
      <c r="M96" s="47">
        <f>I96+K96-L96</f>
        <v>0</v>
      </c>
      <c r="N96" s="48">
        <v>0</v>
      </c>
      <c r="O96" s="48"/>
      <c r="P96" s="48"/>
      <c r="Q96" s="48"/>
      <c r="R96" s="49">
        <v>0</v>
      </c>
      <c r="S96" s="49"/>
      <c r="T96" s="49"/>
      <c r="V96" s="51">
        <f t="shared" si="9"/>
        <v>0</v>
      </c>
      <c r="W96" s="52">
        <f t="shared" si="10"/>
        <v>0</v>
      </c>
      <c r="X96" s="52">
        <f t="shared" si="11"/>
        <v>0</v>
      </c>
      <c r="Y96" s="52">
        <f t="shared" si="12"/>
        <v>0</v>
      </c>
      <c r="Z96" s="52">
        <f t="shared" si="12"/>
        <v>0</v>
      </c>
      <c r="AA96" s="52">
        <f t="shared" si="12"/>
        <v>0</v>
      </c>
      <c r="AB96" s="52">
        <f t="shared" si="12"/>
        <v>0</v>
      </c>
      <c r="AC96" s="52">
        <f t="shared" si="12"/>
        <v>0</v>
      </c>
      <c r="AD96" s="52">
        <f t="shared" si="12"/>
        <v>0</v>
      </c>
      <c r="AE96" s="52">
        <f t="shared" si="12"/>
        <v>0</v>
      </c>
      <c r="AF96" s="52">
        <f t="shared" si="12"/>
        <v>0</v>
      </c>
      <c r="AG96" s="52">
        <f t="shared" si="12"/>
        <v>0</v>
      </c>
      <c r="AH96" s="52">
        <f t="shared" si="12"/>
        <v>0</v>
      </c>
      <c r="AI96" s="52">
        <f t="shared" si="12"/>
        <v>0</v>
      </c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</row>
    <row r="97" spans="1:79" s="86" customFormat="1" ht="22.7" customHeight="1" x14ac:dyDescent="0.25">
      <c r="A97" s="43" t="s">
        <v>172</v>
      </c>
      <c r="B97" s="44" t="s">
        <v>250</v>
      </c>
      <c r="C97" s="45" t="s">
        <v>257</v>
      </c>
      <c r="D97" s="45"/>
      <c r="E97" s="45"/>
      <c r="F97" s="44" t="s">
        <v>262</v>
      </c>
      <c r="G97" s="46" t="s">
        <v>263</v>
      </c>
      <c r="H97" s="46"/>
      <c r="I97" s="83">
        <v>13868211</v>
      </c>
      <c r="J97" s="83"/>
      <c r="K97" s="83"/>
      <c r="L97" s="83"/>
      <c r="M97" s="83">
        <f t="shared" ref="M97:M125" si="13">I97+K97-L97</f>
        <v>13868211</v>
      </c>
      <c r="N97" s="84">
        <v>0</v>
      </c>
      <c r="O97" s="84"/>
      <c r="P97" s="84"/>
      <c r="Q97" s="84"/>
      <c r="R97" s="85">
        <v>-13868211</v>
      </c>
      <c r="S97" s="85"/>
      <c r="T97" s="85"/>
      <c r="V97" s="51">
        <f t="shared" si="9"/>
        <v>693410.55</v>
      </c>
      <c r="W97" s="52">
        <f t="shared" si="10"/>
        <v>14561621.550000001</v>
      </c>
      <c r="X97" s="52">
        <f t="shared" si="11"/>
        <v>1213468.4625000001</v>
      </c>
      <c r="Y97" s="52">
        <f t="shared" si="12"/>
        <v>1213468.4625000001</v>
      </c>
      <c r="Z97" s="52">
        <f t="shared" si="12"/>
        <v>1213468.4625000001</v>
      </c>
      <c r="AA97" s="52">
        <f t="shared" si="12"/>
        <v>1213468.4625000001</v>
      </c>
      <c r="AB97" s="52">
        <f t="shared" si="12"/>
        <v>1213468.4625000001</v>
      </c>
      <c r="AC97" s="52">
        <f t="shared" si="12"/>
        <v>1213468.4625000001</v>
      </c>
      <c r="AD97" s="52">
        <f t="shared" si="12"/>
        <v>1213468.4625000001</v>
      </c>
      <c r="AE97" s="52">
        <f t="shared" si="12"/>
        <v>1213468.4625000001</v>
      </c>
      <c r="AF97" s="52">
        <f t="shared" si="12"/>
        <v>1213468.4625000001</v>
      </c>
      <c r="AG97" s="52">
        <f t="shared" si="12"/>
        <v>1213468.4625000001</v>
      </c>
      <c r="AH97" s="52">
        <f t="shared" si="12"/>
        <v>1213468.4625000001</v>
      </c>
      <c r="AI97" s="52">
        <f t="shared" si="12"/>
        <v>1213468.4625000001</v>
      </c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</row>
    <row r="98" spans="1:79" s="54" customFormat="1" ht="21.95" customHeight="1" x14ac:dyDescent="0.25">
      <c r="A98" s="43" t="s">
        <v>172</v>
      </c>
      <c r="B98" s="44" t="s">
        <v>250</v>
      </c>
      <c r="C98" s="45" t="s">
        <v>257</v>
      </c>
      <c r="D98" s="45"/>
      <c r="E98" s="45"/>
      <c r="F98" s="44" t="s">
        <v>264</v>
      </c>
      <c r="G98" s="46" t="s">
        <v>265</v>
      </c>
      <c r="H98" s="46"/>
      <c r="I98" s="47">
        <v>0</v>
      </c>
      <c r="J98" s="47"/>
      <c r="K98" s="47"/>
      <c r="L98" s="47"/>
      <c r="M98" s="47">
        <f t="shared" si="13"/>
        <v>0</v>
      </c>
      <c r="N98" s="48">
        <v>0</v>
      </c>
      <c r="O98" s="48"/>
      <c r="P98" s="48"/>
      <c r="Q98" s="48"/>
      <c r="R98" s="49">
        <v>0</v>
      </c>
      <c r="S98" s="49"/>
      <c r="T98" s="49"/>
      <c r="V98" s="51">
        <f t="shared" si="9"/>
        <v>0</v>
      </c>
      <c r="W98" s="52">
        <f t="shared" si="10"/>
        <v>0</v>
      </c>
      <c r="X98" s="52">
        <f t="shared" si="11"/>
        <v>0</v>
      </c>
      <c r="Y98" s="52">
        <f t="shared" si="12"/>
        <v>0</v>
      </c>
      <c r="Z98" s="52">
        <f t="shared" si="12"/>
        <v>0</v>
      </c>
      <c r="AA98" s="52">
        <f t="shared" si="12"/>
        <v>0</v>
      </c>
      <c r="AB98" s="52">
        <f t="shared" si="12"/>
        <v>0</v>
      </c>
      <c r="AC98" s="52">
        <f t="shared" si="12"/>
        <v>0</v>
      </c>
      <c r="AD98" s="52">
        <f t="shared" si="12"/>
        <v>0</v>
      </c>
      <c r="AE98" s="52">
        <f t="shared" si="12"/>
        <v>0</v>
      </c>
      <c r="AF98" s="52">
        <f t="shared" si="12"/>
        <v>0</v>
      </c>
      <c r="AG98" s="52">
        <f t="shared" si="12"/>
        <v>0</v>
      </c>
      <c r="AH98" s="52">
        <f t="shared" si="12"/>
        <v>0</v>
      </c>
      <c r="AI98" s="52">
        <f t="shared" si="12"/>
        <v>0</v>
      </c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</row>
    <row r="99" spans="1:79" s="54" customFormat="1" ht="21" customHeight="1" x14ac:dyDescent="0.25">
      <c r="A99" s="43" t="s">
        <v>172</v>
      </c>
      <c r="B99" s="44" t="s">
        <v>250</v>
      </c>
      <c r="C99" s="45" t="s">
        <v>257</v>
      </c>
      <c r="D99" s="45"/>
      <c r="E99" s="45"/>
      <c r="F99" s="44" t="s">
        <v>266</v>
      </c>
      <c r="G99" s="46" t="s">
        <v>267</v>
      </c>
      <c r="H99" s="46"/>
      <c r="I99" s="47">
        <v>1538156</v>
      </c>
      <c r="J99" s="47"/>
      <c r="K99" s="47"/>
      <c r="L99" s="47"/>
      <c r="M99" s="47">
        <f t="shared" si="13"/>
        <v>1538156</v>
      </c>
      <c r="N99" s="48">
        <v>0.50272144047807898</v>
      </c>
      <c r="O99" s="48"/>
      <c r="P99" s="48"/>
      <c r="Q99" s="48"/>
      <c r="R99" s="49">
        <v>-764892</v>
      </c>
      <c r="S99" s="49"/>
      <c r="T99" s="49"/>
      <c r="V99" s="51">
        <f t="shared" si="9"/>
        <v>76907.8</v>
      </c>
      <c r="W99" s="52">
        <v>411667</v>
      </c>
      <c r="X99" s="52">
        <f t="shared" si="11"/>
        <v>34305.583333333336</v>
      </c>
      <c r="Y99" s="52">
        <f t="shared" si="12"/>
        <v>34305.583333333336</v>
      </c>
      <c r="Z99" s="52">
        <f t="shared" si="12"/>
        <v>34305.583333333336</v>
      </c>
      <c r="AA99" s="52">
        <f t="shared" si="12"/>
        <v>34305.583333333336</v>
      </c>
      <c r="AB99" s="52">
        <f t="shared" si="12"/>
        <v>34305.583333333336</v>
      </c>
      <c r="AC99" s="52">
        <f t="shared" si="12"/>
        <v>34305.583333333336</v>
      </c>
      <c r="AD99" s="52">
        <f t="shared" si="12"/>
        <v>34305.583333333336</v>
      </c>
      <c r="AE99" s="52">
        <f t="shared" si="12"/>
        <v>34305.583333333336</v>
      </c>
      <c r="AF99" s="52">
        <f t="shared" si="12"/>
        <v>34305.583333333336</v>
      </c>
      <c r="AG99" s="52">
        <f t="shared" si="12"/>
        <v>34305.583333333336</v>
      </c>
      <c r="AH99" s="52">
        <f t="shared" si="12"/>
        <v>34305.583333333336</v>
      </c>
      <c r="AI99" s="52">
        <f t="shared" si="12"/>
        <v>34305.583333333336</v>
      </c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</row>
    <row r="100" spans="1:79" s="54" customFormat="1" ht="18.75" customHeight="1" x14ac:dyDescent="0.25">
      <c r="A100" s="43" t="s">
        <v>172</v>
      </c>
      <c r="B100" s="44" t="s">
        <v>250</v>
      </c>
      <c r="C100" s="45" t="s">
        <v>257</v>
      </c>
      <c r="D100" s="45"/>
      <c r="E100" s="45"/>
      <c r="F100" s="44" t="s">
        <v>268</v>
      </c>
      <c r="G100" s="46" t="s">
        <v>269</v>
      </c>
      <c r="H100" s="46"/>
      <c r="I100" s="47">
        <v>0</v>
      </c>
      <c r="J100" s="47"/>
      <c r="K100" s="47"/>
      <c r="L100" s="47"/>
      <c r="M100" s="47">
        <f t="shared" si="13"/>
        <v>0</v>
      </c>
      <c r="N100" s="48">
        <v>0</v>
      </c>
      <c r="O100" s="48"/>
      <c r="P100" s="48"/>
      <c r="Q100" s="48"/>
      <c r="R100" s="49">
        <v>0</v>
      </c>
      <c r="S100" s="49"/>
      <c r="T100" s="49"/>
      <c r="V100" s="51">
        <f t="shared" si="9"/>
        <v>0</v>
      </c>
      <c r="W100" s="52">
        <f t="shared" si="10"/>
        <v>0</v>
      </c>
      <c r="X100" s="52">
        <f t="shared" si="11"/>
        <v>0</v>
      </c>
      <c r="Y100" s="52">
        <f t="shared" si="12"/>
        <v>0</v>
      </c>
      <c r="Z100" s="52">
        <f t="shared" si="12"/>
        <v>0</v>
      </c>
      <c r="AA100" s="52">
        <f t="shared" si="12"/>
        <v>0</v>
      </c>
      <c r="AB100" s="52">
        <f t="shared" si="12"/>
        <v>0</v>
      </c>
      <c r="AC100" s="52">
        <f t="shared" si="12"/>
        <v>0</v>
      </c>
      <c r="AD100" s="52">
        <f t="shared" si="12"/>
        <v>0</v>
      </c>
      <c r="AE100" s="52">
        <f t="shared" si="12"/>
        <v>0</v>
      </c>
      <c r="AF100" s="52">
        <f t="shared" si="12"/>
        <v>0</v>
      </c>
      <c r="AG100" s="52">
        <f t="shared" si="12"/>
        <v>0</v>
      </c>
      <c r="AH100" s="52">
        <f t="shared" si="12"/>
        <v>0</v>
      </c>
      <c r="AI100" s="52">
        <f t="shared" si="12"/>
        <v>0</v>
      </c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</row>
    <row r="101" spans="1:79" s="54" customFormat="1" ht="18" customHeight="1" x14ac:dyDescent="0.25">
      <c r="A101" s="43" t="s">
        <v>172</v>
      </c>
      <c r="B101" s="44" t="s">
        <v>250</v>
      </c>
      <c r="C101" s="45" t="s">
        <v>257</v>
      </c>
      <c r="D101" s="45"/>
      <c r="E101" s="45"/>
      <c r="F101" s="44" t="s">
        <v>268</v>
      </c>
      <c r="G101" s="46" t="s">
        <v>270</v>
      </c>
      <c r="H101" s="46"/>
      <c r="I101" s="47">
        <v>52387</v>
      </c>
      <c r="J101" s="47"/>
      <c r="K101" s="47"/>
      <c r="L101" s="47"/>
      <c r="M101" s="47">
        <f t="shared" si="13"/>
        <v>52387</v>
      </c>
      <c r="N101" s="48">
        <v>0.18611487582797256</v>
      </c>
      <c r="O101" s="48"/>
      <c r="P101" s="48"/>
      <c r="Q101" s="48"/>
      <c r="R101" s="49">
        <v>-42637</v>
      </c>
      <c r="S101" s="49"/>
      <c r="T101" s="49"/>
      <c r="V101" s="51">
        <f t="shared" si="9"/>
        <v>2619.3500000000004</v>
      </c>
      <c r="W101" s="52">
        <v>55006.35</v>
      </c>
      <c r="X101" s="52">
        <f t="shared" si="11"/>
        <v>4583.8625000000002</v>
      </c>
      <c r="Y101" s="52">
        <f t="shared" ref="Y101:AI116" si="14">$W101/12</f>
        <v>4583.8625000000002</v>
      </c>
      <c r="Z101" s="52">
        <f t="shared" si="14"/>
        <v>4583.8625000000002</v>
      </c>
      <c r="AA101" s="52">
        <f t="shared" si="14"/>
        <v>4583.8625000000002</v>
      </c>
      <c r="AB101" s="52">
        <f t="shared" si="14"/>
        <v>4583.8625000000002</v>
      </c>
      <c r="AC101" s="52">
        <f t="shared" si="14"/>
        <v>4583.8625000000002</v>
      </c>
      <c r="AD101" s="52">
        <f t="shared" si="14"/>
        <v>4583.8625000000002</v>
      </c>
      <c r="AE101" s="52">
        <f t="shared" si="14"/>
        <v>4583.8625000000002</v>
      </c>
      <c r="AF101" s="52">
        <f t="shared" si="14"/>
        <v>4583.8625000000002</v>
      </c>
      <c r="AG101" s="52">
        <f t="shared" si="14"/>
        <v>4583.8625000000002</v>
      </c>
      <c r="AH101" s="52">
        <f t="shared" si="14"/>
        <v>4583.8625000000002</v>
      </c>
      <c r="AI101" s="52">
        <f t="shared" si="14"/>
        <v>4583.8625000000002</v>
      </c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</row>
    <row r="102" spans="1:79" s="54" customFormat="1" ht="18" customHeight="1" x14ac:dyDescent="0.25">
      <c r="A102" s="43" t="s">
        <v>172</v>
      </c>
      <c r="B102" s="44" t="s">
        <v>250</v>
      </c>
      <c r="C102" s="45" t="s">
        <v>257</v>
      </c>
      <c r="D102" s="45"/>
      <c r="E102" s="45"/>
      <c r="F102" s="44" t="s">
        <v>271</v>
      </c>
      <c r="G102" s="46" t="s">
        <v>272</v>
      </c>
      <c r="H102" s="46"/>
      <c r="I102" s="47">
        <v>168258</v>
      </c>
      <c r="J102" s="47"/>
      <c r="K102" s="47"/>
      <c r="L102" s="47"/>
      <c r="M102" s="47">
        <f t="shared" si="13"/>
        <v>168258</v>
      </c>
      <c r="N102" s="48">
        <v>0.74656182766941248</v>
      </c>
      <c r="O102" s="48"/>
      <c r="P102" s="48"/>
      <c r="Q102" s="48"/>
      <c r="R102" s="49">
        <v>-42643</v>
      </c>
      <c r="S102" s="49"/>
      <c r="T102" s="49"/>
      <c r="V102" s="51">
        <f t="shared" si="9"/>
        <v>8412.9</v>
      </c>
      <c r="W102" s="52">
        <v>176676</v>
      </c>
      <c r="X102" s="52">
        <f t="shared" si="11"/>
        <v>14723</v>
      </c>
      <c r="Y102" s="52">
        <f t="shared" si="14"/>
        <v>14723</v>
      </c>
      <c r="Z102" s="52">
        <f t="shared" si="14"/>
        <v>14723</v>
      </c>
      <c r="AA102" s="52">
        <f t="shared" si="14"/>
        <v>14723</v>
      </c>
      <c r="AB102" s="52">
        <f t="shared" si="14"/>
        <v>14723</v>
      </c>
      <c r="AC102" s="52">
        <f t="shared" si="14"/>
        <v>14723</v>
      </c>
      <c r="AD102" s="52">
        <f t="shared" si="14"/>
        <v>14723</v>
      </c>
      <c r="AE102" s="52">
        <f t="shared" si="14"/>
        <v>14723</v>
      </c>
      <c r="AF102" s="52">
        <f t="shared" si="14"/>
        <v>14723</v>
      </c>
      <c r="AG102" s="52">
        <f t="shared" si="14"/>
        <v>14723</v>
      </c>
      <c r="AH102" s="52">
        <f t="shared" si="14"/>
        <v>14723</v>
      </c>
      <c r="AI102" s="52">
        <f t="shared" si="14"/>
        <v>14723</v>
      </c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</row>
    <row r="103" spans="1:79" s="54" customFormat="1" ht="17.25" customHeight="1" x14ac:dyDescent="0.25">
      <c r="A103" s="43" t="s">
        <v>172</v>
      </c>
      <c r="B103" s="44" t="s">
        <v>250</v>
      </c>
      <c r="C103" s="45" t="s">
        <v>257</v>
      </c>
      <c r="D103" s="45"/>
      <c r="E103" s="45"/>
      <c r="F103" s="44" t="s">
        <v>273</v>
      </c>
      <c r="G103" s="46" t="s">
        <v>274</v>
      </c>
      <c r="H103" s="46"/>
      <c r="I103" s="47">
        <v>39541</v>
      </c>
      <c r="J103" s="47"/>
      <c r="K103" s="47"/>
      <c r="L103" s="47"/>
      <c r="M103" s="47">
        <f t="shared" si="13"/>
        <v>39541</v>
      </c>
      <c r="N103" s="48">
        <v>0.37229710932955667</v>
      </c>
      <c r="O103" s="48"/>
      <c r="P103" s="48"/>
      <c r="Q103" s="48"/>
      <c r="R103" s="49">
        <v>-24820</v>
      </c>
      <c r="S103" s="49"/>
      <c r="T103" s="49"/>
      <c r="V103" s="51">
        <f t="shared" si="9"/>
        <v>1977.0500000000002</v>
      </c>
      <c r="W103" s="52">
        <f t="shared" si="10"/>
        <v>41518.050000000003</v>
      </c>
      <c r="X103" s="52">
        <f t="shared" si="11"/>
        <v>3459.8375000000001</v>
      </c>
      <c r="Y103" s="52">
        <f t="shared" si="14"/>
        <v>3459.8375000000001</v>
      </c>
      <c r="Z103" s="52">
        <f t="shared" si="14"/>
        <v>3459.8375000000001</v>
      </c>
      <c r="AA103" s="52">
        <f t="shared" si="14"/>
        <v>3459.8375000000001</v>
      </c>
      <c r="AB103" s="52">
        <f t="shared" si="14"/>
        <v>3459.8375000000001</v>
      </c>
      <c r="AC103" s="52">
        <f t="shared" si="14"/>
        <v>3459.8375000000001</v>
      </c>
      <c r="AD103" s="52">
        <f t="shared" si="14"/>
        <v>3459.8375000000001</v>
      </c>
      <c r="AE103" s="52">
        <f t="shared" si="14"/>
        <v>3459.8375000000001</v>
      </c>
      <c r="AF103" s="52">
        <f t="shared" si="14"/>
        <v>3459.8375000000001</v>
      </c>
      <c r="AG103" s="52">
        <f t="shared" si="14"/>
        <v>3459.8375000000001</v>
      </c>
      <c r="AH103" s="52">
        <f t="shared" si="14"/>
        <v>3459.8375000000001</v>
      </c>
      <c r="AI103" s="52">
        <f t="shared" si="14"/>
        <v>3459.8375000000001</v>
      </c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</row>
    <row r="104" spans="1:79" s="54" customFormat="1" ht="16.7" customHeight="1" x14ac:dyDescent="0.25">
      <c r="A104" s="43" t="s">
        <v>172</v>
      </c>
      <c r="B104" s="44" t="s">
        <v>250</v>
      </c>
      <c r="C104" s="45" t="s">
        <v>257</v>
      </c>
      <c r="D104" s="45"/>
      <c r="E104" s="45"/>
      <c r="F104" s="44" t="s">
        <v>275</v>
      </c>
      <c r="G104" s="46" t="s">
        <v>276</v>
      </c>
      <c r="H104" s="46"/>
      <c r="I104" s="47">
        <v>176292</v>
      </c>
      <c r="J104" s="47"/>
      <c r="K104" s="47"/>
      <c r="L104" s="47"/>
      <c r="M104" s="47">
        <f t="shared" si="13"/>
        <v>176292</v>
      </c>
      <c r="N104" s="48">
        <v>0.37795248791777281</v>
      </c>
      <c r="O104" s="48"/>
      <c r="P104" s="48"/>
      <c r="Q104" s="48"/>
      <c r="R104" s="49">
        <v>-109662</v>
      </c>
      <c r="S104" s="49"/>
      <c r="T104" s="49"/>
      <c r="V104" s="51">
        <f t="shared" si="9"/>
        <v>8814.6</v>
      </c>
      <c r="W104" s="52">
        <f t="shared" si="10"/>
        <v>185106.6</v>
      </c>
      <c r="X104" s="52">
        <f t="shared" si="11"/>
        <v>15425.550000000001</v>
      </c>
      <c r="Y104" s="52">
        <f t="shared" si="14"/>
        <v>15425.550000000001</v>
      </c>
      <c r="Z104" s="52">
        <f t="shared" si="14"/>
        <v>15425.550000000001</v>
      </c>
      <c r="AA104" s="52">
        <f t="shared" si="14"/>
        <v>15425.550000000001</v>
      </c>
      <c r="AB104" s="52">
        <f t="shared" si="14"/>
        <v>15425.550000000001</v>
      </c>
      <c r="AC104" s="52">
        <f t="shared" si="14"/>
        <v>15425.550000000001</v>
      </c>
      <c r="AD104" s="52">
        <f t="shared" si="14"/>
        <v>15425.550000000001</v>
      </c>
      <c r="AE104" s="52">
        <f t="shared" si="14"/>
        <v>15425.550000000001</v>
      </c>
      <c r="AF104" s="52">
        <f t="shared" si="14"/>
        <v>15425.550000000001</v>
      </c>
      <c r="AG104" s="52">
        <f t="shared" si="14"/>
        <v>15425.550000000001</v>
      </c>
      <c r="AH104" s="52">
        <f t="shared" si="14"/>
        <v>15425.550000000001</v>
      </c>
      <c r="AI104" s="52">
        <f t="shared" si="14"/>
        <v>15425.550000000001</v>
      </c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</row>
    <row r="105" spans="1:79" s="54" customFormat="1" ht="16.7" customHeight="1" x14ac:dyDescent="0.25">
      <c r="A105" s="43" t="s">
        <v>172</v>
      </c>
      <c r="B105" s="44" t="s">
        <v>250</v>
      </c>
      <c r="C105" s="45" t="s">
        <v>257</v>
      </c>
      <c r="D105" s="45"/>
      <c r="E105" s="45"/>
      <c r="F105" s="44" t="s">
        <v>277</v>
      </c>
      <c r="G105" s="46" t="s">
        <v>278</v>
      </c>
      <c r="H105" s="46"/>
      <c r="I105" s="47">
        <v>987747</v>
      </c>
      <c r="J105" s="47"/>
      <c r="K105" s="47"/>
      <c r="L105" s="47"/>
      <c r="M105" s="47">
        <f t="shared" si="13"/>
        <v>987747</v>
      </c>
      <c r="N105" s="48">
        <v>0.55397738489714465</v>
      </c>
      <c r="O105" s="48"/>
      <c r="P105" s="48"/>
      <c r="Q105" s="48"/>
      <c r="R105" s="49">
        <v>-440557.5</v>
      </c>
      <c r="S105" s="49"/>
      <c r="T105" s="49"/>
      <c r="V105" s="51">
        <f t="shared" si="9"/>
        <v>49387.350000000006</v>
      </c>
      <c r="W105" s="52">
        <v>1037134.35</v>
      </c>
      <c r="X105" s="52">
        <f t="shared" si="11"/>
        <v>86427.862500000003</v>
      </c>
      <c r="Y105" s="52">
        <f t="shared" si="14"/>
        <v>86427.862500000003</v>
      </c>
      <c r="Z105" s="52">
        <f t="shared" si="14"/>
        <v>86427.862500000003</v>
      </c>
      <c r="AA105" s="52">
        <f t="shared" si="14"/>
        <v>86427.862500000003</v>
      </c>
      <c r="AB105" s="52">
        <f t="shared" si="14"/>
        <v>86427.862500000003</v>
      </c>
      <c r="AC105" s="52">
        <f t="shared" si="14"/>
        <v>86427.862500000003</v>
      </c>
      <c r="AD105" s="52">
        <f t="shared" si="14"/>
        <v>86427.862500000003</v>
      </c>
      <c r="AE105" s="52">
        <f t="shared" si="14"/>
        <v>86427.862500000003</v>
      </c>
      <c r="AF105" s="52">
        <f t="shared" si="14"/>
        <v>86427.862500000003</v>
      </c>
      <c r="AG105" s="52">
        <f t="shared" si="14"/>
        <v>86427.862500000003</v>
      </c>
      <c r="AH105" s="52">
        <f t="shared" si="14"/>
        <v>86427.862500000003</v>
      </c>
      <c r="AI105" s="52">
        <f t="shared" si="14"/>
        <v>86427.862500000003</v>
      </c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</row>
    <row r="106" spans="1:79" s="54" customFormat="1" ht="16.7" customHeight="1" x14ac:dyDescent="0.25">
      <c r="A106" s="43" t="s">
        <v>172</v>
      </c>
      <c r="B106" s="44" t="s">
        <v>250</v>
      </c>
      <c r="C106" s="45" t="s">
        <v>257</v>
      </c>
      <c r="D106" s="45"/>
      <c r="E106" s="45"/>
      <c r="F106" s="44" t="s">
        <v>279</v>
      </c>
      <c r="G106" s="46" t="s">
        <v>280</v>
      </c>
      <c r="H106" s="46"/>
      <c r="I106" s="47">
        <v>797454</v>
      </c>
      <c r="J106" s="47"/>
      <c r="K106" s="47"/>
      <c r="L106" s="47"/>
      <c r="M106" s="47">
        <f t="shared" si="13"/>
        <v>797454</v>
      </c>
      <c r="N106" s="48">
        <v>2.0777725110163097</v>
      </c>
      <c r="O106" s="48"/>
      <c r="P106" s="48"/>
      <c r="Q106" s="48"/>
      <c r="R106" s="49">
        <v>859474</v>
      </c>
      <c r="S106" s="49"/>
      <c r="T106" s="49"/>
      <c r="V106" s="51">
        <f t="shared" si="9"/>
        <v>39872.700000000004</v>
      </c>
      <c r="W106" s="52">
        <v>450000</v>
      </c>
      <c r="X106" s="52">
        <f t="shared" si="11"/>
        <v>37500</v>
      </c>
      <c r="Y106" s="52">
        <f t="shared" si="14"/>
        <v>37500</v>
      </c>
      <c r="Z106" s="52">
        <f t="shared" si="14"/>
        <v>37500</v>
      </c>
      <c r="AA106" s="52">
        <f t="shared" si="14"/>
        <v>37500</v>
      </c>
      <c r="AB106" s="52">
        <f t="shared" si="14"/>
        <v>37500</v>
      </c>
      <c r="AC106" s="52">
        <f t="shared" si="14"/>
        <v>37500</v>
      </c>
      <c r="AD106" s="52">
        <f t="shared" si="14"/>
        <v>37500</v>
      </c>
      <c r="AE106" s="52">
        <f t="shared" si="14"/>
        <v>37500</v>
      </c>
      <c r="AF106" s="52">
        <f t="shared" si="14"/>
        <v>37500</v>
      </c>
      <c r="AG106" s="52">
        <f t="shared" si="14"/>
        <v>37500</v>
      </c>
      <c r="AH106" s="52">
        <f t="shared" si="14"/>
        <v>37500</v>
      </c>
      <c r="AI106" s="52">
        <f t="shared" si="14"/>
        <v>37500</v>
      </c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</row>
    <row r="107" spans="1:79" s="54" customFormat="1" ht="16.7" customHeight="1" x14ac:dyDescent="0.25">
      <c r="A107" s="43" t="s">
        <v>172</v>
      </c>
      <c r="B107" s="44" t="s">
        <v>250</v>
      </c>
      <c r="C107" s="45" t="s">
        <v>257</v>
      </c>
      <c r="D107" s="45"/>
      <c r="E107" s="45"/>
      <c r="F107" s="44" t="s">
        <v>281</v>
      </c>
      <c r="G107" s="46" t="s">
        <v>282</v>
      </c>
      <c r="H107" s="46"/>
      <c r="I107" s="47">
        <v>650086</v>
      </c>
      <c r="J107" s="47"/>
      <c r="K107" s="47"/>
      <c r="L107" s="47"/>
      <c r="M107" s="47">
        <f t="shared" si="13"/>
        <v>650086</v>
      </c>
      <c r="N107" s="48">
        <v>0.7799783413271475</v>
      </c>
      <c r="O107" s="48"/>
      <c r="P107" s="48"/>
      <c r="Q107" s="48"/>
      <c r="R107" s="49">
        <v>-143033</v>
      </c>
      <c r="S107" s="49"/>
      <c r="T107" s="49"/>
      <c r="V107" s="51">
        <f t="shared" si="9"/>
        <v>32504.300000000003</v>
      </c>
      <c r="W107" s="52">
        <v>680000</v>
      </c>
      <c r="X107" s="52">
        <f t="shared" si="11"/>
        <v>56666.666666666664</v>
      </c>
      <c r="Y107" s="52">
        <f t="shared" si="14"/>
        <v>56666.666666666664</v>
      </c>
      <c r="Z107" s="52">
        <f t="shared" si="14"/>
        <v>56666.666666666664</v>
      </c>
      <c r="AA107" s="52">
        <f t="shared" si="14"/>
        <v>56666.666666666664</v>
      </c>
      <c r="AB107" s="52">
        <f t="shared" si="14"/>
        <v>56666.666666666664</v>
      </c>
      <c r="AC107" s="52">
        <f t="shared" si="14"/>
        <v>56666.666666666664</v>
      </c>
      <c r="AD107" s="52">
        <f t="shared" si="14"/>
        <v>56666.666666666664</v>
      </c>
      <c r="AE107" s="52">
        <f t="shared" si="14"/>
        <v>56666.666666666664</v>
      </c>
      <c r="AF107" s="52">
        <f t="shared" si="14"/>
        <v>56666.666666666664</v>
      </c>
      <c r="AG107" s="52">
        <f t="shared" si="14"/>
        <v>56666.666666666664</v>
      </c>
      <c r="AH107" s="52">
        <f t="shared" si="14"/>
        <v>56666.666666666664</v>
      </c>
      <c r="AI107" s="52">
        <f t="shared" si="14"/>
        <v>56666.666666666664</v>
      </c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</row>
    <row r="108" spans="1:79" s="54" customFormat="1" ht="16.7" customHeight="1" x14ac:dyDescent="0.25">
      <c r="A108" s="43" t="s">
        <v>172</v>
      </c>
      <c r="B108" s="44" t="s">
        <v>250</v>
      </c>
      <c r="C108" s="45" t="s">
        <v>257</v>
      </c>
      <c r="D108" s="45"/>
      <c r="E108" s="45"/>
      <c r="F108" s="44" t="s">
        <v>283</v>
      </c>
      <c r="G108" s="46" t="s">
        <v>284</v>
      </c>
      <c r="H108" s="46"/>
      <c r="I108" s="47">
        <v>17279</v>
      </c>
      <c r="J108" s="47"/>
      <c r="K108" s="47"/>
      <c r="L108" s="47"/>
      <c r="M108" s="47">
        <f t="shared" si="13"/>
        <v>17279</v>
      </c>
      <c r="N108" s="48">
        <v>8.7099947913652415E-2</v>
      </c>
      <c r="O108" s="48"/>
      <c r="P108" s="48"/>
      <c r="Q108" s="48"/>
      <c r="R108" s="49">
        <v>-15774</v>
      </c>
      <c r="S108" s="49"/>
      <c r="T108" s="49"/>
      <c r="V108" s="51">
        <f t="shared" si="9"/>
        <v>863.95</v>
      </c>
      <c r="W108" s="52">
        <f t="shared" si="10"/>
        <v>18142.95</v>
      </c>
      <c r="X108" s="52">
        <f t="shared" si="11"/>
        <v>1511.9125000000001</v>
      </c>
      <c r="Y108" s="52">
        <f t="shared" si="14"/>
        <v>1511.9125000000001</v>
      </c>
      <c r="Z108" s="52">
        <f t="shared" si="14"/>
        <v>1511.9125000000001</v>
      </c>
      <c r="AA108" s="52">
        <f t="shared" si="14"/>
        <v>1511.9125000000001</v>
      </c>
      <c r="AB108" s="52">
        <f t="shared" si="14"/>
        <v>1511.9125000000001</v>
      </c>
      <c r="AC108" s="52">
        <f t="shared" si="14"/>
        <v>1511.9125000000001</v>
      </c>
      <c r="AD108" s="52">
        <f t="shared" si="14"/>
        <v>1511.9125000000001</v>
      </c>
      <c r="AE108" s="52">
        <f t="shared" si="14"/>
        <v>1511.9125000000001</v>
      </c>
      <c r="AF108" s="52">
        <f t="shared" si="14"/>
        <v>1511.9125000000001</v>
      </c>
      <c r="AG108" s="52">
        <f t="shared" si="14"/>
        <v>1511.9125000000001</v>
      </c>
      <c r="AH108" s="52">
        <f t="shared" si="14"/>
        <v>1511.9125000000001</v>
      </c>
      <c r="AI108" s="52">
        <f t="shared" si="14"/>
        <v>1511.9125000000001</v>
      </c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</row>
    <row r="109" spans="1:79" s="54" customFormat="1" ht="16.7" customHeight="1" x14ac:dyDescent="0.25">
      <c r="A109" s="43" t="s">
        <v>172</v>
      </c>
      <c r="B109" s="44" t="s">
        <v>250</v>
      </c>
      <c r="C109" s="45" t="s">
        <v>257</v>
      </c>
      <c r="D109" s="45"/>
      <c r="E109" s="45"/>
      <c r="F109" s="44" t="s">
        <v>285</v>
      </c>
      <c r="G109" s="46" t="s">
        <v>286</v>
      </c>
      <c r="H109" s="46"/>
      <c r="I109" s="47">
        <v>498359</v>
      </c>
      <c r="J109" s="47"/>
      <c r="K109" s="47"/>
      <c r="L109" s="47"/>
      <c r="M109" s="47">
        <f t="shared" si="13"/>
        <v>498359</v>
      </c>
      <c r="N109" s="48">
        <v>0.54836573634668984</v>
      </c>
      <c r="O109" s="48"/>
      <c r="P109" s="48"/>
      <c r="Q109" s="48"/>
      <c r="R109" s="49">
        <v>-225076</v>
      </c>
      <c r="S109" s="49"/>
      <c r="T109" s="49"/>
      <c r="V109" s="51">
        <f t="shared" si="9"/>
        <v>24917.95</v>
      </c>
      <c r="W109" s="52">
        <f t="shared" si="10"/>
        <v>523276.95</v>
      </c>
      <c r="X109" s="52">
        <f t="shared" si="11"/>
        <v>43606.412499999999</v>
      </c>
      <c r="Y109" s="52">
        <f t="shared" si="14"/>
        <v>43606.412499999999</v>
      </c>
      <c r="Z109" s="52">
        <f t="shared" si="14"/>
        <v>43606.412499999999</v>
      </c>
      <c r="AA109" s="52">
        <f t="shared" si="14"/>
        <v>43606.412499999999</v>
      </c>
      <c r="AB109" s="52">
        <f t="shared" si="14"/>
        <v>43606.412499999999</v>
      </c>
      <c r="AC109" s="52">
        <f t="shared" si="14"/>
        <v>43606.412499999999</v>
      </c>
      <c r="AD109" s="52">
        <f t="shared" si="14"/>
        <v>43606.412499999999</v>
      </c>
      <c r="AE109" s="52">
        <f t="shared" si="14"/>
        <v>43606.412499999999</v>
      </c>
      <c r="AF109" s="52">
        <f t="shared" si="14"/>
        <v>43606.412499999999</v>
      </c>
      <c r="AG109" s="52">
        <f t="shared" si="14"/>
        <v>43606.412499999999</v>
      </c>
      <c r="AH109" s="52">
        <f t="shared" si="14"/>
        <v>43606.412499999999</v>
      </c>
      <c r="AI109" s="52">
        <f t="shared" si="14"/>
        <v>43606.412499999999</v>
      </c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</row>
    <row r="110" spans="1:79" s="54" customFormat="1" ht="16.7" customHeight="1" x14ac:dyDescent="0.25">
      <c r="A110" s="43" t="s">
        <v>172</v>
      </c>
      <c r="B110" s="44" t="s">
        <v>250</v>
      </c>
      <c r="C110" s="45" t="s">
        <v>257</v>
      </c>
      <c r="D110" s="45"/>
      <c r="E110" s="45"/>
      <c r="F110" s="44" t="s">
        <v>287</v>
      </c>
      <c r="G110" s="46" t="s">
        <v>288</v>
      </c>
      <c r="H110" s="46"/>
      <c r="I110" s="47">
        <v>398080</v>
      </c>
      <c r="J110" s="47"/>
      <c r="K110" s="47"/>
      <c r="L110" s="47"/>
      <c r="M110" s="47">
        <f t="shared" si="13"/>
        <v>398080</v>
      </c>
      <c r="N110" s="48">
        <v>0.60699356913183278</v>
      </c>
      <c r="O110" s="48"/>
      <c r="P110" s="48"/>
      <c r="Q110" s="48"/>
      <c r="R110" s="49">
        <v>-156448</v>
      </c>
      <c r="S110" s="49"/>
      <c r="T110" s="49"/>
      <c r="V110" s="51">
        <f t="shared" si="9"/>
        <v>19904</v>
      </c>
      <c r="W110" s="52">
        <f t="shared" si="10"/>
        <v>417984</v>
      </c>
      <c r="X110" s="52">
        <f t="shared" si="11"/>
        <v>34832</v>
      </c>
      <c r="Y110" s="52">
        <f t="shared" si="14"/>
        <v>34832</v>
      </c>
      <c r="Z110" s="52">
        <f t="shared" si="14"/>
        <v>34832</v>
      </c>
      <c r="AA110" s="52">
        <f t="shared" si="14"/>
        <v>34832</v>
      </c>
      <c r="AB110" s="52">
        <f t="shared" si="14"/>
        <v>34832</v>
      </c>
      <c r="AC110" s="52">
        <f t="shared" si="14"/>
        <v>34832</v>
      </c>
      <c r="AD110" s="52">
        <f t="shared" si="14"/>
        <v>34832</v>
      </c>
      <c r="AE110" s="52">
        <f t="shared" si="14"/>
        <v>34832</v>
      </c>
      <c r="AF110" s="52">
        <f t="shared" si="14"/>
        <v>34832</v>
      </c>
      <c r="AG110" s="52">
        <f t="shared" si="14"/>
        <v>34832</v>
      </c>
      <c r="AH110" s="52">
        <f t="shared" si="14"/>
        <v>34832</v>
      </c>
      <c r="AI110" s="52">
        <f t="shared" si="14"/>
        <v>34832</v>
      </c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</row>
    <row r="111" spans="1:79" s="54" customFormat="1" ht="22.7" customHeight="1" x14ac:dyDescent="0.25">
      <c r="A111" s="43" t="s">
        <v>172</v>
      </c>
      <c r="B111" s="44" t="s">
        <v>250</v>
      </c>
      <c r="C111" s="45" t="s">
        <v>257</v>
      </c>
      <c r="D111" s="45"/>
      <c r="E111" s="45"/>
      <c r="F111" s="44" t="s">
        <v>289</v>
      </c>
      <c r="G111" s="46" t="s">
        <v>290</v>
      </c>
      <c r="H111" s="46"/>
      <c r="I111" s="47">
        <v>179201</v>
      </c>
      <c r="J111" s="47"/>
      <c r="K111" s="47"/>
      <c r="L111" s="47"/>
      <c r="M111" s="47">
        <f t="shared" si="13"/>
        <v>179201</v>
      </c>
      <c r="N111" s="48">
        <v>0.50554963420963051</v>
      </c>
      <c r="O111" s="48"/>
      <c r="P111" s="48"/>
      <c r="Q111" s="48"/>
      <c r="R111" s="49">
        <v>-88606</v>
      </c>
      <c r="S111" s="49"/>
      <c r="T111" s="49"/>
      <c r="V111" s="51">
        <f t="shared" si="9"/>
        <v>8960.0500000000011</v>
      </c>
      <c r="W111" s="52">
        <f t="shared" si="10"/>
        <v>188161.05</v>
      </c>
      <c r="X111" s="52">
        <f t="shared" si="11"/>
        <v>15680.0875</v>
      </c>
      <c r="Y111" s="52">
        <f t="shared" si="14"/>
        <v>15680.0875</v>
      </c>
      <c r="Z111" s="52">
        <f t="shared" si="14"/>
        <v>15680.0875</v>
      </c>
      <c r="AA111" s="52">
        <f t="shared" si="14"/>
        <v>15680.0875</v>
      </c>
      <c r="AB111" s="52">
        <f t="shared" si="14"/>
        <v>15680.0875</v>
      </c>
      <c r="AC111" s="52">
        <f t="shared" si="14"/>
        <v>15680.0875</v>
      </c>
      <c r="AD111" s="52">
        <f t="shared" si="14"/>
        <v>15680.0875</v>
      </c>
      <c r="AE111" s="52">
        <f t="shared" si="14"/>
        <v>15680.0875</v>
      </c>
      <c r="AF111" s="52">
        <f t="shared" si="14"/>
        <v>15680.0875</v>
      </c>
      <c r="AG111" s="52">
        <f t="shared" si="14"/>
        <v>15680.0875</v>
      </c>
      <c r="AH111" s="52">
        <f t="shared" si="14"/>
        <v>15680.0875</v>
      </c>
      <c r="AI111" s="52">
        <f t="shared" si="14"/>
        <v>15680.0875</v>
      </c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</row>
    <row r="112" spans="1:79" s="54" customFormat="1" ht="22.7" customHeight="1" x14ac:dyDescent="0.25">
      <c r="A112" s="43" t="s">
        <v>172</v>
      </c>
      <c r="B112" s="44" t="s">
        <v>250</v>
      </c>
      <c r="C112" s="45" t="s">
        <v>257</v>
      </c>
      <c r="D112" s="45"/>
      <c r="E112" s="45"/>
      <c r="F112" s="44" t="s">
        <v>291</v>
      </c>
      <c r="G112" s="46" t="s">
        <v>292</v>
      </c>
      <c r="H112" s="46"/>
      <c r="I112" s="47">
        <v>3358</v>
      </c>
      <c r="J112" s="47"/>
      <c r="K112" s="47"/>
      <c r="L112" s="47"/>
      <c r="M112" s="47">
        <f t="shared" si="13"/>
        <v>3358</v>
      </c>
      <c r="N112" s="48">
        <v>0</v>
      </c>
      <c r="O112" s="48"/>
      <c r="P112" s="48"/>
      <c r="Q112" s="48"/>
      <c r="R112" s="49">
        <v>-3358</v>
      </c>
      <c r="S112" s="49"/>
      <c r="T112" s="49"/>
      <c r="V112" s="51">
        <f t="shared" si="9"/>
        <v>167.9</v>
      </c>
      <c r="W112" s="52">
        <v>55008</v>
      </c>
      <c r="X112" s="52">
        <f t="shared" si="11"/>
        <v>4584</v>
      </c>
      <c r="Y112" s="52">
        <f t="shared" si="14"/>
        <v>4584</v>
      </c>
      <c r="Z112" s="52">
        <f t="shared" si="14"/>
        <v>4584</v>
      </c>
      <c r="AA112" s="52">
        <f t="shared" si="14"/>
        <v>4584</v>
      </c>
      <c r="AB112" s="52">
        <f t="shared" si="14"/>
        <v>4584</v>
      </c>
      <c r="AC112" s="52">
        <f t="shared" si="14"/>
        <v>4584</v>
      </c>
      <c r="AD112" s="52">
        <f t="shared" si="14"/>
        <v>4584</v>
      </c>
      <c r="AE112" s="52">
        <f t="shared" si="14"/>
        <v>4584</v>
      </c>
      <c r="AF112" s="52">
        <f t="shared" si="14"/>
        <v>4584</v>
      </c>
      <c r="AG112" s="52">
        <f t="shared" si="14"/>
        <v>4584</v>
      </c>
      <c r="AH112" s="52">
        <f t="shared" si="14"/>
        <v>4584</v>
      </c>
      <c r="AI112" s="52">
        <f t="shared" si="14"/>
        <v>4584</v>
      </c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</row>
    <row r="113" spans="1:79" s="54" customFormat="1" ht="21.95" customHeight="1" x14ac:dyDescent="0.25">
      <c r="A113" s="43" t="s">
        <v>172</v>
      </c>
      <c r="B113" s="44" t="s">
        <v>250</v>
      </c>
      <c r="C113" s="45" t="s">
        <v>257</v>
      </c>
      <c r="D113" s="45"/>
      <c r="E113" s="45"/>
      <c r="F113" s="44" t="s">
        <v>293</v>
      </c>
      <c r="G113" s="46" t="s">
        <v>294</v>
      </c>
      <c r="H113" s="46"/>
      <c r="I113" s="47">
        <v>0</v>
      </c>
      <c r="J113" s="47"/>
      <c r="K113" s="47"/>
      <c r="L113" s="47"/>
      <c r="M113" s="47">
        <f t="shared" si="13"/>
        <v>0</v>
      </c>
      <c r="N113" s="48">
        <v>0</v>
      </c>
      <c r="O113" s="48"/>
      <c r="P113" s="48"/>
      <c r="Q113" s="48"/>
      <c r="R113" s="49">
        <v>0</v>
      </c>
      <c r="S113" s="49"/>
      <c r="T113" s="49"/>
      <c r="V113" s="51">
        <f t="shared" si="9"/>
        <v>0</v>
      </c>
      <c r="W113" s="52">
        <f t="shared" si="10"/>
        <v>0</v>
      </c>
      <c r="X113" s="52">
        <f t="shared" si="11"/>
        <v>0</v>
      </c>
      <c r="Y113" s="52">
        <f t="shared" si="14"/>
        <v>0</v>
      </c>
      <c r="Z113" s="52">
        <f t="shared" si="14"/>
        <v>0</v>
      </c>
      <c r="AA113" s="52">
        <f t="shared" si="14"/>
        <v>0</v>
      </c>
      <c r="AB113" s="52">
        <f t="shared" si="14"/>
        <v>0</v>
      </c>
      <c r="AC113" s="52">
        <f t="shared" si="14"/>
        <v>0</v>
      </c>
      <c r="AD113" s="52">
        <f t="shared" si="14"/>
        <v>0</v>
      </c>
      <c r="AE113" s="52">
        <f t="shared" si="14"/>
        <v>0</v>
      </c>
      <c r="AF113" s="52">
        <f t="shared" si="14"/>
        <v>0</v>
      </c>
      <c r="AG113" s="52">
        <f t="shared" si="14"/>
        <v>0</v>
      </c>
      <c r="AH113" s="52">
        <f t="shared" si="14"/>
        <v>0</v>
      </c>
      <c r="AI113" s="52">
        <f t="shared" si="14"/>
        <v>0</v>
      </c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</row>
    <row r="114" spans="1:79" s="54" customFormat="1" ht="22.7" customHeight="1" x14ac:dyDescent="0.25">
      <c r="A114" s="43" t="s">
        <v>172</v>
      </c>
      <c r="B114" s="44" t="s">
        <v>250</v>
      </c>
      <c r="C114" s="45" t="s">
        <v>257</v>
      </c>
      <c r="D114" s="45"/>
      <c r="E114" s="45"/>
      <c r="F114" s="44" t="s">
        <v>295</v>
      </c>
      <c r="G114" s="46" t="s">
        <v>296</v>
      </c>
      <c r="H114" s="46"/>
      <c r="I114" s="47">
        <v>0</v>
      </c>
      <c r="J114" s="47"/>
      <c r="K114" s="47"/>
      <c r="L114" s="47"/>
      <c r="M114" s="47">
        <f t="shared" si="13"/>
        <v>0</v>
      </c>
      <c r="N114" s="48">
        <v>0</v>
      </c>
      <c r="O114" s="48"/>
      <c r="P114" s="48"/>
      <c r="Q114" s="48"/>
      <c r="R114" s="49">
        <v>0</v>
      </c>
      <c r="S114" s="49"/>
      <c r="T114" s="49"/>
      <c r="V114" s="51">
        <f t="shared" si="9"/>
        <v>0</v>
      </c>
      <c r="W114" s="52">
        <f t="shared" si="10"/>
        <v>0</v>
      </c>
      <c r="X114" s="52">
        <f t="shared" si="11"/>
        <v>0</v>
      </c>
      <c r="Y114" s="52">
        <f t="shared" si="14"/>
        <v>0</v>
      </c>
      <c r="Z114" s="52">
        <f t="shared" si="14"/>
        <v>0</v>
      </c>
      <c r="AA114" s="52">
        <f t="shared" si="14"/>
        <v>0</v>
      </c>
      <c r="AB114" s="52">
        <f t="shared" si="14"/>
        <v>0</v>
      </c>
      <c r="AC114" s="52">
        <f t="shared" si="14"/>
        <v>0</v>
      </c>
      <c r="AD114" s="52">
        <f t="shared" si="14"/>
        <v>0</v>
      </c>
      <c r="AE114" s="52">
        <f t="shared" si="14"/>
        <v>0</v>
      </c>
      <c r="AF114" s="52">
        <f t="shared" si="14"/>
        <v>0</v>
      </c>
      <c r="AG114" s="52">
        <f t="shared" si="14"/>
        <v>0</v>
      </c>
      <c r="AH114" s="52">
        <f t="shared" si="14"/>
        <v>0</v>
      </c>
      <c r="AI114" s="52">
        <f t="shared" si="14"/>
        <v>0</v>
      </c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</row>
    <row r="115" spans="1:79" s="54" customFormat="1" ht="22.7" customHeight="1" x14ac:dyDescent="0.25">
      <c r="A115" s="43" t="s">
        <v>172</v>
      </c>
      <c r="B115" s="44" t="s">
        <v>250</v>
      </c>
      <c r="C115" s="45" t="s">
        <v>257</v>
      </c>
      <c r="D115" s="45"/>
      <c r="E115" s="45"/>
      <c r="F115" s="44" t="s">
        <v>297</v>
      </c>
      <c r="G115" s="46" t="s">
        <v>298</v>
      </c>
      <c r="H115" s="46"/>
      <c r="I115" s="47">
        <v>0</v>
      </c>
      <c r="J115" s="47"/>
      <c r="K115" s="47"/>
      <c r="L115" s="47"/>
      <c r="M115" s="47">
        <f t="shared" si="13"/>
        <v>0</v>
      </c>
      <c r="N115" s="48">
        <v>0</v>
      </c>
      <c r="O115" s="48"/>
      <c r="P115" s="48"/>
      <c r="Q115" s="48"/>
      <c r="R115" s="49">
        <v>0</v>
      </c>
      <c r="S115" s="49"/>
      <c r="T115" s="49"/>
      <c r="V115" s="51">
        <f t="shared" si="9"/>
        <v>0</v>
      </c>
      <c r="W115" s="52">
        <f t="shared" si="10"/>
        <v>0</v>
      </c>
      <c r="X115" s="52">
        <f t="shared" si="11"/>
        <v>0</v>
      </c>
      <c r="Y115" s="52">
        <f t="shared" si="14"/>
        <v>0</v>
      </c>
      <c r="Z115" s="52">
        <f t="shared" si="14"/>
        <v>0</v>
      </c>
      <c r="AA115" s="52">
        <f t="shared" si="14"/>
        <v>0</v>
      </c>
      <c r="AB115" s="52">
        <f t="shared" si="14"/>
        <v>0</v>
      </c>
      <c r="AC115" s="52">
        <f t="shared" si="14"/>
        <v>0</v>
      </c>
      <c r="AD115" s="52">
        <f t="shared" si="14"/>
        <v>0</v>
      </c>
      <c r="AE115" s="52">
        <f t="shared" si="14"/>
        <v>0</v>
      </c>
      <c r="AF115" s="52">
        <f t="shared" si="14"/>
        <v>0</v>
      </c>
      <c r="AG115" s="52">
        <f t="shared" si="14"/>
        <v>0</v>
      </c>
      <c r="AH115" s="52">
        <f t="shared" si="14"/>
        <v>0</v>
      </c>
      <c r="AI115" s="52">
        <f t="shared" si="14"/>
        <v>0</v>
      </c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</row>
    <row r="116" spans="1:79" s="54" customFormat="1" ht="19.5" customHeight="1" x14ac:dyDescent="0.25">
      <c r="A116" s="43" t="s">
        <v>172</v>
      </c>
      <c r="B116" s="44" t="s">
        <v>250</v>
      </c>
      <c r="C116" s="45" t="s">
        <v>257</v>
      </c>
      <c r="D116" s="45"/>
      <c r="E116" s="45"/>
      <c r="F116" s="44" t="s">
        <v>299</v>
      </c>
      <c r="G116" s="46" t="s">
        <v>300</v>
      </c>
      <c r="H116" s="46"/>
      <c r="I116" s="47">
        <v>6580</v>
      </c>
      <c r="J116" s="47"/>
      <c r="K116" s="47"/>
      <c r="L116" s="47"/>
      <c r="M116" s="47">
        <f t="shared" si="13"/>
        <v>6580</v>
      </c>
      <c r="N116" s="48">
        <v>0.72705167173252272</v>
      </c>
      <c r="O116" s="48"/>
      <c r="P116" s="48"/>
      <c r="Q116" s="48"/>
      <c r="R116" s="49">
        <v>-1796</v>
      </c>
      <c r="S116" s="49"/>
      <c r="T116" s="49"/>
      <c r="V116" s="51">
        <f t="shared" si="9"/>
        <v>329</v>
      </c>
      <c r="W116" s="52">
        <f t="shared" si="10"/>
        <v>6909</v>
      </c>
      <c r="X116" s="52">
        <f t="shared" si="11"/>
        <v>575.75</v>
      </c>
      <c r="Y116" s="52">
        <f t="shared" si="14"/>
        <v>575.75</v>
      </c>
      <c r="Z116" s="52">
        <f t="shared" si="14"/>
        <v>575.75</v>
      </c>
      <c r="AA116" s="52">
        <f t="shared" si="14"/>
        <v>575.75</v>
      </c>
      <c r="AB116" s="52">
        <f t="shared" si="14"/>
        <v>575.75</v>
      </c>
      <c r="AC116" s="52">
        <f t="shared" si="14"/>
        <v>575.75</v>
      </c>
      <c r="AD116" s="52">
        <f t="shared" si="14"/>
        <v>575.75</v>
      </c>
      <c r="AE116" s="52">
        <f t="shared" si="14"/>
        <v>575.75</v>
      </c>
      <c r="AF116" s="52">
        <f t="shared" si="14"/>
        <v>575.75</v>
      </c>
      <c r="AG116" s="52">
        <f t="shared" si="14"/>
        <v>575.75</v>
      </c>
      <c r="AH116" s="52">
        <f t="shared" si="14"/>
        <v>575.75</v>
      </c>
      <c r="AI116" s="52">
        <f t="shared" si="14"/>
        <v>575.75</v>
      </c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</row>
    <row r="117" spans="1:79" s="54" customFormat="1" ht="17.25" customHeight="1" x14ac:dyDescent="0.25">
      <c r="A117" s="43" t="s">
        <v>172</v>
      </c>
      <c r="B117" s="44" t="s">
        <v>250</v>
      </c>
      <c r="C117" s="45" t="s">
        <v>257</v>
      </c>
      <c r="D117" s="45"/>
      <c r="E117" s="45"/>
      <c r="F117" s="44" t="s">
        <v>301</v>
      </c>
      <c r="G117" s="46" t="s">
        <v>302</v>
      </c>
      <c r="H117" s="46"/>
      <c r="I117" s="47">
        <v>0</v>
      </c>
      <c r="J117" s="47"/>
      <c r="K117" s="47"/>
      <c r="L117" s="47"/>
      <c r="M117" s="47">
        <f t="shared" si="13"/>
        <v>0</v>
      </c>
      <c r="N117" s="48">
        <v>0</v>
      </c>
      <c r="O117" s="48"/>
      <c r="P117" s="48"/>
      <c r="Q117" s="48"/>
      <c r="R117" s="49">
        <v>0</v>
      </c>
      <c r="S117" s="49"/>
      <c r="T117" s="49"/>
      <c r="V117" s="51">
        <f t="shared" si="9"/>
        <v>0</v>
      </c>
      <c r="W117" s="52">
        <f t="shared" si="10"/>
        <v>0</v>
      </c>
      <c r="X117" s="52">
        <f t="shared" si="11"/>
        <v>0</v>
      </c>
      <c r="Y117" s="52">
        <f t="shared" ref="Y117:AI132" si="15">$W117/12</f>
        <v>0</v>
      </c>
      <c r="Z117" s="52">
        <f t="shared" si="15"/>
        <v>0</v>
      </c>
      <c r="AA117" s="52">
        <f t="shared" si="15"/>
        <v>0</v>
      </c>
      <c r="AB117" s="52">
        <f t="shared" si="15"/>
        <v>0</v>
      </c>
      <c r="AC117" s="52">
        <f t="shared" si="15"/>
        <v>0</v>
      </c>
      <c r="AD117" s="52">
        <f t="shared" si="15"/>
        <v>0</v>
      </c>
      <c r="AE117" s="52">
        <f t="shared" si="15"/>
        <v>0</v>
      </c>
      <c r="AF117" s="52">
        <f t="shared" si="15"/>
        <v>0</v>
      </c>
      <c r="AG117" s="52">
        <f t="shared" si="15"/>
        <v>0</v>
      </c>
      <c r="AH117" s="52">
        <f t="shared" si="15"/>
        <v>0</v>
      </c>
      <c r="AI117" s="52">
        <f t="shared" si="15"/>
        <v>0</v>
      </c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</row>
    <row r="118" spans="1:79" s="54" customFormat="1" ht="15.75" customHeight="1" x14ac:dyDescent="0.25">
      <c r="A118" s="43" t="s">
        <v>172</v>
      </c>
      <c r="B118" s="44" t="s">
        <v>250</v>
      </c>
      <c r="C118" s="45" t="s">
        <v>257</v>
      </c>
      <c r="D118" s="45"/>
      <c r="E118" s="45"/>
      <c r="F118" s="44" t="s">
        <v>303</v>
      </c>
      <c r="G118" s="46" t="s">
        <v>304</v>
      </c>
      <c r="H118" s="46"/>
      <c r="I118" s="47">
        <v>65762</v>
      </c>
      <c r="J118" s="47"/>
      <c r="K118" s="47"/>
      <c r="L118" s="47"/>
      <c r="M118" s="47">
        <f t="shared" si="13"/>
        <v>65762</v>
      </c>
      <c r="N118" s="48">
        <v>4.8660320549861621E-2</v>
      </c>
      <c r="O118" s="48"/>
      <c r="P118" s="48"/>
      <c r="Q118" s="48"/>
      <c r="R118" s="49">
        <v>-62562</v>
      </c>
      <c r="S118" s="49"/>
      <c r="T118" s="49"/>
      <c r="V118" s="51">
        <f t="shared" si="9"/>
        <v>3288.1000000000004</v>
      </c>
      <c r="W118" s="52">
        <f t="shared" si="10"/>
        <v>69050.100000000006</v>
      </c>
      <c r="X118" s="52">
        <f t="shared" si="11"/>
        <v>5754.1750000000002</v>
      </c>
      <c r="Y118" s="52">
        <f t="shared" si="15"/>
        <v>5754.1750000000002</v>
      </c>
      <c r="Z118" s="52">
        <f t="shared" si="15"/>
        <v>5754.1750000000002</v>
      </c>
      <c r="AA118" s="52">
        <f t="shared" si="15"/>
        <v>5754.1750000000002</v>
      </c>
      <c r="AB118" s="52">
        <f t="shared" si="15"/>
        <v>5754.1750000000002</v>
      </c>
      <c r="AC118" s="52">
        <f t="shared" si="15"/>
        <v>5754.1750000000002</v>
      </c>
      <c r="AD118" s="52">
        <f t="shared" si="15"/>
        <v>5754.1750000000002</v>
      </c>
      <c r="AE118" s="52">
        <f t="shared" si="15"/>
        <v>5754.1750000000002</v>
      </c>
      <c r="AF118" s="52">
        <f t="shared" si="15"/>
        <v>5754.1750000000002</v>
      </c>
      <c r="AG118" s="52">
        <f t="shared" si="15"/>
        <v>5754.1750000000002</v>
      </c>
      <c r="AH118" s="52">
        <f t="shared" si="15"/>
        <v>5754.1750000000002</v>
      </c>
      <c r="AI118" s="52">
        <f t="shared" si="15"/>
        <v>5754.1750000000002</v>
      </c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</row>
    <row r="119" spans="1:79" s="54" customFormat="1" ht="18" customHeight="1" x14ac:dyDescent="0.25">
      <c r="A119" s="43" t="s">
        <v>172</v>
      </c>
      <c r="B119" s="44" t="s">
        <v>250</v>
      </c>
      <c r="C119" s="45" t="s">
        <v>257</v>
      </c>
      <c r="D119" s="45"/>
      <c r="E119" s="45"/>
      <c r="F119" s="44" t="s">
        <v>305</v>
      </c>
      <c r="G119" s="46" t="s">
        <v>306</v>
      </c>
      <c r="H119" s="46"/>
      <c r="I119" s="47">
        <v>0</v>
      </c>
      <c r="J119" s="47"/>
      <c r="K119" s="47"/>
      <c r="L119" s="47"/>
      <c r="M119" s="47">
        <f t="shared" si="13"/>
        <v>0</v>
      </c>
      <c r="N119" s="48">
        <v>0</v>
      </c>
      <c r="O119" s="48"/>
      <c r="P119" s="48"/>
      <c r="Q119" s="48"/>
      <c r="R119" s="49">
        <v>0</v>
      </c>
      <c r="S119" s="49"/>
      <c r="T119" s="49"/>
      <c r="V119" s="51">
        <f t="shared" si="9"/>
        <v>0</v>
      </c>
      <c r="W119" s="52">
        <f t="shared" si="10"/>
        <v>0</v>
      </c>
      <c r="X119" s="52">
        <f t="shared" si="11"/>
        <v>0</v>
      </c>
      <c r="Y119" s="52">
        <f t="shared" si="15"/>
        <v>0</v>
      </c>
      <c r="Z119" s="52">
        <f t="shared" si="15"/>
        <v>0</v>
      </c>
      <c r="AA119" s="52">
        <f t="shared" si="15"/>
        <v>0</v>
      </c>
      <c r="AB119" s="52">
        <f t="shared" si="15"/>
        <v>0</v>
      </c>
      <c r="AC119" s="52">
        <f t="shared" si="15"/>
        <v>0</v>
      </c>
      <c r="AD119" s="52">
        <f t="shared" si="15"/>
        <v>0</v>
      </c>
      <c r="AE119" s="52">
        <f t="shared" si="15"/>
        <v>0</v>
      </c>
      <c r="AF119" s="52">
        <f t="shared" si="15"/>
        <v>0</v>
      </c>
      <c r="AG119" s="52">
        <f t="shared" si="15"/>
        <v>0</v>
      </c>
      <c r="AH119" s="52">
        <f t="shared" si="15"/>
        <v>0</v>
      </c>
      <c r="AI119" s="52">
        <f t="shared" si="15"/>
        <v>0</v>
      </c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</row>
    <row r="120" spans="1:79" s="54" customFormat="1" ht="16.5" customHeight="1" x14ac:dyDescent="0.25">
      <c r="A120" s="43" t="s">
        <v>172</v>
      </c>
      <c r="B120" s="44" t="s">
        <v>250</v>
      </c>
      <c r="C120" s="45" t="s">
        <v>257</v>
      </c>
      <c r="D120" s="45"/>
      <c r="E120" s="45"/>
      <c r="F120" s="44" t="s">
        <v>307</v>
      </c>
      <c r="G120" s="46" t="s">
        <v>308</v>
      </c>
      <c r="H120" s="46"/>
      <c r="I120" s="47">
        <v>0</v>
      </c>
      <c r="J120" s="47"/>
      <c r="K120" s="47"/>
      <c r="L120" s="47"/>
      <c r="M120" s="47">
        <f t="shared" si="13"/>
        <v>0</v>
      </c>
      <c r="N120" s="48">
        <v>0</v>
      </c>
      <c r="O120" s="48"/>
      <c r="P120" s="48"/>
      <c r="Q120" s="48"/>
      <c r="R120" s="49">
        <v>0</v>
      </c>
      <c r="S120" s="49"/>
      <c r="T120" s="49"/>
      <c r="V120" s="51">
        <f t="shared" si="9"/>
        <v>0</v>
      </c>
      <c r="W120" s="52">
        <f t="shared" si="10"/>
        <v>0</v>
      </c>
      <c r="X120" s="52">
        <f t="shared" si="11"/>
        <v>0</v>
      </c>
      <c r="Y120" s="52">
        <f t="shared" si="15"/>
        <v>0</v>
      </c>
      <c r="Z120" s="52">
        <f t="shared" si="15"/>
        <v>0</v>
      </c>
      <c r="AA120" s="52">
        <f t="shared" si="15"/>
        <v>0</v>
      </c>
      <c r="AB120" s="52">
        <f t="shared" si="15"/>
        <v>0</v>
      </c>
      <c r="AC120" s="52">
        <f t="shared" si="15"/>
        <v>0</v>
      </c>
      <c r="AD120" s="52">
        <f t="shared" si="15"/>
        <v>0</v>
      </c>
      <c r="AE120" s="52">
        <f t="shared" si="15"/>
        <v>0</v>
      </c>
      <c r="AF120" s="52">
        <f t="shared" si="15"/>
        <v>0</v>
      </c>
      <c r="AG120" s="52">
        <f t="shared" si="15"/>
        <v>0</v>
      </c>
      <c r="AH120" s="52">
        <f t="shared" si="15"/>
        <v>0</v>
      </c>
      <c r="AI120" s="52">
        <f t="shared" si="15"/>
        <v>0</v>
      </c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</row>
    <row r="121" spans="1:79" s="54" customFormat="1" ht="17.25" customHeight="1" x14ac:dyDescent="0.25">
      <c r="A121" s="43" t="s">
        <v>172</v>
      </c>
      <c r="B121" s="44" t="s">
        <v>250</v>
      </c>
      <c r="C121" s="45" t="s">
        <v>257</v>
      </c>
      <c r="D121" s="45"/>
      <c r="E121" s="45"/>
      <c r="F121" s="44" t="s">
        <v>309</v>
      </c>
      <c r="G121" s="46" t="s">
        <v>310</v>
      </c>
      <c r="H121" s="46"/>
      <c r="I121" s="47">
        <v>170689</v>
      </c>
      <c r="J121" s="47"/>
      <c r="K121" s="47"/>
      <c r="L121" s="47"/>
      <c r="M121" s="47">
        <f t="shared" si="13"/>
        <v>170689</v>
      </c>
      <c r="N121" s="48">
        <v>0.50427971339687971</v>
      </c>
      <c r="O121" s="48"/>
      <c r="P121" s="48"/>
      <c r="Q121" s="48"/>
      <c r="R121" s="49">
        <v>-84614</v>
      </c>
      <c r="S121" s="49"/>
      <c r="T121" s="49"/>
      <c r="V121" s="51">
        <f t="shared" si="9"/>
        <v>8534.4500000000007</v>
      </c>
      <c r="W121" s="52">
        <f t="shared" si="10"/>
        <v>179223.45</v>
      </c>
      <c r="X121" s="52">
        <f t="shared" si="11"/>
        <v>14935.2875</v>
      </c>
      <c r="Y121" s="52">
        <f t="shared" si="15"/>
        <v>14935.2875</v>
      </c>
      <c r="Z121" s="52">
        <f t="shared" si="15"/>
        <v>14935.2875</v>
      </c>
      <c r="AA121" s="52">
        <f t="shared" si="15"/>
        <v>14935.2875</v>
      </c>
      <c r="AB121" s="52">
        <f t="shared" si="15"/>
        <v>14935.2875</v>
      </c>
      <c r="AC121" s="52">
        <f t="shared" si="15"/>
        <v>14935.2875</v>
      </c>
      <c r="AD121" s="52">
        <f t="shared" si="15"/>
        <v>14935.2875</v>
      </c>
      <c r="AE121" s="52">
        <f t="shared" si="15"/>
        <v>14935.2875</v>
      </c>
      <c r="AF121" s="52">
        <f t="shared" si="15"/>
        <v>14935.2875</v>
      </c>
      <c r="AG121" s="52">
        <f t="shared" si="15"/>
        <v>14935.2875</v>
      </c>
      <c r="AH121" s="52">
        <f t="shared" si="15"/>
        <v>14935.2875</v>
      </c>
      <c r="AI121" s="52">
        <f t="shared" si="15"/>
        <v>14935.2875</v>
      </c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</row>
    <row r="122" spans="1:79" s="54" customFormat="1" ht="18" customHeight="1" x14ac:dyDescent="0.25">
      <c r="A122" s="43" t="s">
        <v>172</v>
      </c>
      <c r="B122" s="44" t="s">
        <v>250</v>
      </c>
      <c r="C122" s="45" t="s">
        <v>257</v>
      </c>
      <c r="D122" s="45"/>
      <c r="E122" s="45"/>
      <c r="F122" s="44" t="s">
        <v>311</v>
      </c>
      <c r="G122" s="46" t="s">
        <v>312</v>
      </c>
      <c r="H122" s="46"/>
      <c r="I122" s="47">
        <v>10675</v>
      </c>
      <c r="J122" s="47"/>
      <c r="K122" s="47"/>
      <c r="L122" s="47"/>
      <c r="M122" s="47">
        <f t="shared" si="13"/>
        <v>10675</v>
      </c>
      <c r="N122" s="48">
        <v>0.13583138173302106</v>
      </c>
      <c r="O122" s="48"/>
      <c r="P122" s="48"/>
      <c r="Q122" s="48"/>
      <c r="R122" s="49">
        <v>-9225</v>
      </c>
      <c r="S122" s="49"/>
      <c r="T122" s="49"/>
      <c r="V122" s="51">
        <f t="shared" si="9"/>
        <v>533.75</v>
      </c>
      <c r="W122" s="52">
        <f t="shared" si="10"/>
        <v>11208.75</v>
      </c>
      <c r="X122" s="52">
        <f t="shared" si="11"/>
        <v>934.0625</v>
      </c>
      <c r="Y122" s="52">
        <f t="shared" si="15"/>
        <v>934.0625</v>
      </c>
      <c r="Z122" s="52">
        <f t="shared" si="15"/>
        <v>934.0625</v>
      </c>
      <c r="AA122" s="52">
        <f t="shared" si="15"/>
        <v>934.0625</v>
      </c>
      <c r="AB122" s="52">
        <f t="shared" si="15"/>
        <v>934.0625</v>
      </c>
      <c r="AC122" s="52">
        <f t="shared" si="15"/>
        <v>934.0625</v>
      </c>
      <c r="AD122" s="52">
        <f t="shared" si="15"/>
        <v>934.0625</v>
      </c>
      <c r="AE122" s="52">
        <f t="shared" si="15"/>
        <v>934.0625</v>
      </c>
      <c r="AF122" s="52">
        <f t="shared" si="15"/>
        <v>934.0625</v>
      </c>
      <c r="AG122" s="52">
        <f t="shared" si="15"/>
        <v>934.0625</v>
      </c>
      <c r="AH122" s="52">
        <f t="shared" si="15"/>
        <v>934.0625</v>
      </c>
      <c r="AI122" s="52">
        <f t="shared" si="15"/>
        <v>934.0625</v>
      </c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</row>
    <row r="123" spans="1:79" s="54" customFormat="1" ht="15.75" customHeight="1" x14ac:dyDescent="0.25">
      <c r="A123" s="43" t="s">
        <v>172</v>
      </c>
      <c r="B123" s="44" t="s">
        <v>250</v>
      </c>
      <c r="C123" s="45" t="s">
        <v>257</v>
      </c>
      <c r="D123" s="45"/>
      <c r="E123" s="45"/>
      <c r="F123" s="44" t="s">
        <v>313</v>
      </c>
      <c r="G123" s="46" t="s">
        <v>314</v>
      </c>
      <c r="H123" s="46"/>
      <c r="I123" s="47">
        <v>1000</v>
      </c>
      <c r="J123" s="47"/>
      <c r="K123" s="47">
        <v>40000</v>
      </c>
      <c r="L123" s="47"/>
      <c r="M123" s="47">
        <f t="shared" si="13"/>
        <v>41000</v>
      </c>
      <c r="N123" s="48">
        <v>38</v>
      </c>
      <c r="O123" s="48"/>
      <c r="P123" s="48"/>
      <c r="Q123" s="48"/>
      <c r="R123" s="49">
        <v>37000</v>
      </c>
      <c r="S123" s="49"/>
      <c r="T123" s="49"/>
      <c r="V123" s="51">
        <f t="shared" si="9"/>
        <v>2050</v>
      </c>
      <c r="W123" s="52">
        <f t="shared" si="10"/>
        <v>43050</v>
      </c>
      <c r="X123" s="52">
        <f t="shared" si="11"/>
        <v>3587.5</v>
      </c>
      <c r="Y123" s="52">
        <f t="shared" si="15"/>
        <v>3587.5</v>
      </c>
      <c r="Z123" s="52">
        <f t="shared" si="15"/>
        <v>3587.5</v>
      </c>
      <c r="AA123" s="52">
        <f t="shared" si="15"/>
        <v>3587.5</v>
      </c>
      <c r="AB123" s="52">
        <f t="shared" si="15"/>
        <v>3587.5</v>
      </c>
      <c r="AC123" s="52">
        <f t="shared" si="15"/>
        <v>3587.5</v>
      </c>
      <c r="AD123" s="52">
        <f t="shared" si="15"/>
        <v>3587.5</v>
      </c>
      <c r="AE123" s="52">
        <f t="shared" si="15"/>
        <v>3587.5</v>
      </c>
      <c r="AF123" s="52">
        <f t="shared" si="15"/>
        <v>3587.5</v>
      </c>
      <c r="AG123" s="52">
        <f t="shared" si="15"/>
        <v>3587.5</v>
      </c>
      <c r="AH123" s="52">
        <f t="shared" si="15"/>
        <v>3587.5</v>
      </c>
      <c r="AI123" s="52">
        <f t="shared" si="15"/>
        <v>3587.5</v>
      </c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</row>
    <row r="124" spans="1:79" s="54" customFormat="1" ht="15.75" customHeight="1" x14ac:dyDescent="0.25">
      <c r="A124" s="43" t="s">
        <v>172</v>
      </c>
      <c r="B124" s="44" t="s">
        <v>250</v>
      </c>
      <c r="C124" s="45" t="s">
        <v>257</v>
      </c>
      <c r="D124" s="45"/>
      <c r="E124" s="45"/>
      <c r="F124" s="44" t="s">
        <v>315</v>
      </c>
      <c r="G124" s="46" t="s">
        <v>316</v>
      </c>
      <c r="H124" s="46"/>
      <c r="I124" s="47">
        <v>0</v>
      </c>
      <c r="J124" s="47"/>
      <c r="K124" s="47"/>
      <c r="L124" s="47"/>
      <c r="M124" s="47">
        <f t="shared" si="13"/>
        <v>0</v>
      </c>
      <c r="N124" s="48">
        <v>0</v>
      </c>
      <c r="O124" s="48"/>
      <c r="P124" s="48"/>
      <c r="Q124" s="48"/>
      <c r="R124" s="49">
        <v>0</v>
      </c>
      <c r="S124" s="49"/>
      <c r="T124" s="49"/>
      <c r="V124" s="51">
        <f t="shared" si="9"/>
        <v>0</v>
      </c>
      <c r="W124" s="52">
        <f t="shared" si="10"/>
        <v>0</v>
      </c>
      <c r="X124" s="52">
        <f t="shared" si="11"/>
        <v>0</v>
      </c>
      <c r="Y124" s="52">
        <f t="shared" si="15"/>
        <v>0</v>
      </c>
      <c r="Z124" s="52">
        <f t="shared" si="15"/>
        <v>0</v>
      </c>
      <c r="AA124" s="52">
        <f t="shared" si="15"/>
        <v>0</v>
      </c>
      <c r="AB124" s="52">
        <f t="shared" si="15"/>
        <v>0</v>
      </c>
      <c r="AC124" s="52">
        <f t="shared" si="15"/>
        <v>0</v>
      </c>
      <c r="AD124" s="52">
        <f t="shared" si="15"/>
        <v>0</v>
      </c>
      <c r="AE124" s="52">
        <f t="shared" si="15"/>
        <v>0</v>
      </c>
      <c r="AF124" s="52">
        <f t="shared" si="15"/>
        <v>0</v>
      </c>
      <c r="AG124" s="52">
        <f t="shared" si="15"/>
        <v>0</v>
      </c>
      <c r="AH124" s="52">
        <f t="shared" si="15"/>
        <v>0</v>
      </c>
      <c r="AI124" s="52">
        <f t="shared" si="15"/>
        <v>0</v>
      </c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</row>
    <row r="125" spans="1:79" s="54" customFormat="1" ht="24.75" customHeight="1" x14ac:dyDescent="0.25">
      <c r="A125" s="43" t="s">
        <v>172</v>
      </c>
      <c r="B125" s="44" t="s">
        <v>250</v>
      </c>
      <c r="C125" s="45" t="s">
        <v>317</v>
      </c>
      <c r="D125" s="45"/>
      <c r="E125" s="45"/>
      <c r="F125" s="44" t="s">
        <v>318</v>
      </c>
      <c r="G125" s="46" t="s">
        <v>319</v>
      </c>
      <c r="H125" s="46"/>
      <c r="I125" s="47">
        <v>0</v>
      </c>
      <c r="J125" s="47"/>
      <c r="K125" s="47"/>
      <c r="L125" s="47"/>
      <c r="M125" s="47">
        <f t="shared" si="13"/>
        <v>0</v>
      </c>
      <c r="N125" s="48">
        <v>0</v>
      </c>
      <c r="O125" s="48"/>
      <c r="P125" s="48"/>
      <c r="Q125" s="48"/>
      <c r="R125" s="49">
        <v>0</v>
      </c>
      <c r="S125" s="49"/>
      <c r="T125" s="49"/>
      <c r="V125" s="51">
        <f t="shared" si="9"/>
        <v>0</v>
      </c>
      <c r="W125" s="52">
        <f t="shared" si="10"/>
        <v>0</v>
      </c>
      <c r="X125" s="52">
        <f t="shared" si="11"/>
        <v>0</v>
      </c>
      <c r="Y125" s="52">
        <f t="shared" si="15"/>
        <v>0</v>
      </c>
      <c r="Z125" s="52">
        <f t="shared" si="15"/>
        <v>0</v>
      </c>
      <c r="AA125" s="52">
        <f t="shared" si="15"/>
        <v>0</v>
      </c>
      <c r="AB125" s="52">
        <f t="shared" si="15"/>
        <v>0</v>
      </c>
      <c r="AC125" s="52">
        <f t="shared" si="15"/>
        <v>0</v>
      </c>
      <c r="AD125" s="52">
        <f t="shared" si="15"/>
        <v>0</v>
      </c>
      <c r="AE125" s="52">
        <f t="shared" si="15"/>
        <v>0</v>
      </c>
      <c r="AF125" s="52">
        <f t="shared" si="15"/>
        <v>0</v>
      </c>
      <c r="AG125" s="52">
        <f t="shared" si="15"/>
        <v>0</v>
      </c>
      <c r="AH125" s="52">
        <f t="shared" si="15"/>
        <v>0</v>
      </c>
      <c r="AI125" s="52">
        <f t="shared" si="15"/>
        <v>0</v>
      </c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</row>
    <row r="126" spans="1:79" s="40" customFormat="1" ht="16.7" customHeight="1" x14ac:dyDescent="0.25">
      <c r="A126" s="32" t="s">
        <v>172</v>
      </c>
      <c r="B126" s="33" t="s">
        <v>320</v>
      </c>
      <c r="C126" s="34" t="s">
        <v>321</v>
      </c>
      <c r="D126" s="34"/>
      <c r="E126" s="34"/>
      <c r="F126" s="35" t="s">
        <v>322</v>
      </c>
      <c r="G126" s="36" t="s">
        <v>323</v>
      </c>
      <c r="H126" s="36"/>
      <c r="I126" s="37">
        <v>11481053</v>
      </c>
      <c r="J126" s="37"/>
      <c r="K126" s="37"/>
      <c r="L126" s="37"/>
      <c r="M126" s="37">
        <f>M128</f>
        <v>15128293.879999999</v>
      </c>
      <c r="N126" s="38">
        <v>0.90202065437725965</v>
      </c>
      <c r="O126" s="38"/>
      <c r="P126" s="38"/>
      <c r="Q126" s="38"/>
      <c r="R126" s="39">
        <v>-1124906.06</v>
      </c>
      <c r="S126" s="39"/>
      <c r="T126" s="39"/>
      <c r="V126" s="41">
        <f t="shared" si="9"/>
        <v>756414.69400000002</v>
      </c>
      <c r="W126" s="42">
        <v>13961568</v>
      </c>
      <c r="X126" s="42">
        <f t="shared" si="11"/>
        <v>1163464</v>
      </c>
      <c r="Y126" s="42">
        <f t="shared" si="15"/>
        <v>1163464</v>
      </c>
      <c r="Z126" s="42">
        <f t="shared" si="15"/>
        <v>1163464</v>
      </c>
      <c r="AA126" s="42">
        <f t="shared" si="15"/>
        <v>1163464</v>
      </c>
      <c r="AB126" s="42">
        <f t="shared" si="15"/>
        <v>1163464</v>
      </c>
      <c r="AC126" s="42">
        <f t="shared" si="15"/>
        <v>1163464</v>
      </c>
      <c r="AD126" s="42">
        <f t="shared" si="15"/>
        <v>1163464</v>
      </c>
      <c r="AE126" s="42">
        <f t="shared" si="15"/>
        <v>1163464</v>
      </c>
      <c r="AF126" s="42">
        <f t="shared" si="15"/>
        <v>1163464</v>
      </c>
      <c r="AG126" s="42">
        <f t="shared" si="15"/>
        <v>1163464</v>
      </c>
      <c r="AH126" s="42">
        <f t="shared" si="15"/>
        <v>1163464</v>
      </c>
      <c r="AI126" s="42">
        <f t="shared" si="15"/>
        <v>1163464</v>
      </c>
    </row>
    <row r="127" spans="1:79" s="40" customFormat="1" ht="16.5" customHeight="1" x14ac:dyDescent="0.25">
      <c r="A127" s="32" t="s">
        <v>172</v>
      </c>
      <c r="B127" s="35" t="s">
        <v>320</v>
      </c>
      <c r="C127" s="34" t="s">
        <v>324</v>
      </c>
      <c r="D127" s="34"/>
      <c r="E127" s="34"/>
      <c r="F127" s="35" t="s">
        <v>325</v>
      </c>
      <c r="G127" s="36" t="s">
        <v>326</v>
      </c>
      <c r="H127" s="36"/>
      <c r="I127" s="37">
        <v>0</v>
      </c>
      <c r="J127" s="37"/>
      <c r="K127" s="37"/>
      <c r="L127" s="37"/>
      <c r="M127" s="37">
        <v>0</v>
      </c>
      <c r="N127" s="38">
        <v>0</v>
      </c>
      <c r="O127" s="38"/>
      <c r="P127" s="38"/>
      <c r="Q127" s="38"/>
      <c r="R127" s="39">
        <v>0</v>
      </c>
      <c r="S127" s="39"/>
      <c r="T127" s="39"/>
      <c r="V127" s="41">
        <f t="shared" si="9"/>
        <v>0</v>
      </c>
      <c r="W127" s="42">
        <f t="shared" si="10"/>
        <v>0</v>
      </c>
      <c r="X127" s="42">
        <f t="shared" si="11"/>
        <v>0</v>
      </c>
      <c r="Y127" s="42">
        <f t="shared" si="15"/>
        <v>0</v>
      </c>
      <c r="Z127" s="42">
        <f t="shared" si="15"/>
        <v>0</v>
      </c>
      <c r="AA127" s="42">
        <f t="shared" si="15"/>
        <v>0</v>
      </c>
      <c r="AB127" s="42">
        <f t="shared" si="15"/>
        <v>0</v>
      </c>
      <c r="AC127" s="42">
        <f t="shared" si="15"/>
        <v>0</v>
      </c>
      <c r="AD127" s="42">
        <f t="shared" si="15"/>
        <v>0</v>
      </c>
      <c r="AE127" s="42">
        <f t="shared" si="15"/>
        <v>0</v>
      </c>
      <c r="AF127" s="42">
        <f t="shared" si="15"/>
        <v>0</v>
      </c>
      <c r="AG127" s="42">
        <f t="shared" si="15"/>
        <v>0</v>
      </c>
      <c r="AH127" s="42">
        <f t="shared" si="15"/>
        <v>0</v>
      </c>
      <c r="AI127" s="42">
        <f t="shared" si="15"/>
        <v>0</v>
      </c>
    </row>
    <row r="128" spans="1:79" s="40" customFormat="1" ht="16.5" customHeight="1" x14ac:dyDescent="0.25">
      <c r="A128" s="32" t="s">
        <v>172</v>
      </c>
      <c r="B128" s="35" t="s">
        <v>320</v>
      </c>
      <c r="C128" s="34" t="s">
        <v>327</v>
      </c>
      <c r="D128" s="34"/>
      <c r="E128" s="34"/>
      <c r="F128" s="35" t="s">
        <v>328</v>
      </c>
      <c r="G128" s="36" t="s">
        <v>329</v>
      </c>
      <c r="H128" s="36"/>
      <c r="I128" s="37">
        <v>11481053</v>
      </c>
      <c r="J128" s="37"/>
      <c r="K128" s="37"/>
      <c r="L128" s="37"/>
      <c r="M128" s="37">
        <f>SUM(M129:M176)</f>
        <v>15128293.879999999</v>
      </c>
      <c r="N128" s="38">
        <v>0.90202065437725965</v>
      </c>
      <c r="O128" s="38"/>
      <c r="P128" s="38"/>
      <c r="Q128" s="38"/>
      <c r="R128" s="39">
        <v>-1124906.06</v>
      </c>
      <c r="S128" s="39"/>
      <c r="T128" s="39"/>
      <c r="V128" s="41">
        <f t="shared" si="9"/>
        <v>756414.69400000002</v>
      </c>
      <c r="W128" s="87">
        <v>13961568</v>
      </c>
      <c r="X128" s="42">
        <f t="shared" si="11"/>
        <v>1163464</v>
      </c>
      <c r="Y128" s="42">
        <f t="shared" si="15"/>
        <v>1163464</v>
      </c>
      <c r="Z128" s="42">
        <f t="shared" si="15"/>
        <v>1163464</v>
      </c>
      <c r="AA128" s="42">
        <f t="shared" si="15"/>
        <v>1163464</v>
      </c>
      <c r="AB128" s="42">
        <f t="shared" si="15"/>
        <v>1163464</v>
      </c>
      <c r="AC128" s="42">
        <f t="shared" si="15"/>
        <v>1163464</v>
      </c>
      <c r="AD128" s="42">
        <f t="shared" si="15"/>
        <v>1163464</v>
      </c>
      <c r="AE128" s="42">
        <f t="shared" si="15"/>
        <v>1163464</v>
      </c>
      <c r="AF128" s="42">
        <f t="shared" si="15"/>
        <v>1163464</v>
      </c>
      <c r="AG128" s="42">
        <f t="shared" si="15"/>
        <v>1163464</v>
      </c>
      <c r="AH128" s="42">
        <f t="shared" si="15"/>
        <v>1163464</v>
      </c>
      <c r="AI128" s="42">
        <f t="shared" si="15"/>
        <v>1163464</v>
      </c>
    </row>
    <row r="129" spans="1:79" s="54" customFormat="1" ht="16.5" customHeight="1" x14ac:dyDescent="0.25">
      <c r="A129" s="43" t="s">
        <v>172</v>
      </c>
      <c r="B129" s="44" t="s">
        <v>320</v>
      </c>
      <c r="C129" s="45" t="s">
        <v>327</v>
      </c>
      <c r="D129" s="45"/>
      <c r="E129" s="45"/>
      <c r="F129" s="44" t="s">
        <v>330</v>
      </c>
      <c r="G129" s="46" t="s">
        <v>331</v>
      </c>
      <c r="H129" s="46"/>
      <c r="I129" s="47">
        <v>0</v>
      </c>
      <c r="J129" s="47"/>
      <c r="K129" s="47"/>
      <c r="L129" s="47"/>
      <c r="M129" s="47">
        <f>I129+K129-L129</f>
        <v>0</v>
      </c>
      <c r="N129" s="48">
        <v>0</v>
      </c>
      <c r="O129" s="48"/>
      <c r="P129" s="48"/>
      <c r="Q129" s="48"/>
      <c r="R129" s="49">
        <v>0</v>
      </c>
      <c r="S129" s="49"/>
      <c r="T129" s="49"/>
      <c r="V129" s="51">
        <f t="shared" si="9"/>
        <v>0</v>
      </c>
      <c r="W129" s="52">
        <f t="shared" si="10"/>
        <v>0</v>
      </c>
      <c r="X129" s="52">
        <f t="shared" si="11"/>
        <v>0</v>
      </c>
      <c r="Y129" s="52">
        <f t="shared" si="15"/>
        <v>0</v>
      </c>
      <c r="Z129" s="52">
        <f t="shared" si="15"/>
        <v>0</v>
      </c>
      <c r="AA129" s="52">
        <f t="shared" si="15"/>
        <v>0</v>
      </c>
      <c r="AB129" s="52">
        <f t="shared" si="15"/>
        <v>0</v>
      </c>
      <c r="AC129" s="52">
        <f t="shared" si="15"/>
        <v>0</v>
      </c>
      <c r="AD129" s="52">
        <f t="shared" si="15"/>
        <v>0</v>
      </c>
      <c r="AE129" s="52">
        <f t="shared" si="15"/>
        <v>0</v>
      </c>
      <c r="AF129" s="52">
        <f t="shared" si="15"/>
        <v>0</v>
      </c>
      <c r="AG129" s="52">
        <f t="shared" si="15"/>
        <v>0</v>
      </c>
      <c r="AH129" s="52">
        <f t="shared" si="15"/>
        <v>0</v>
      </c>
      <c r="AI129" s="52">
        <f t="shared" si="15"/>
        <v>0</v>
      </c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</row>
    <row r="130" spans="1:79" s="54" customFormat="1" ht="19.5" customHeight="1" x14ac:dyDescent="0.25">
      <c r="A130" s="43" t="s">
        <v>172</v>
      </c>
      <c r="B130" s="44" t="s">
        <v>320</v>
      </c>
      <c r="C130" s="45" t="s">
        <v>327</v>
      </c>
      <c r="D130" s="45"/>
      <c r="E130" s="45"/>
      <c r="F130" s="44" t="s">
        <v>332</v>
      </c>
      <c r="G130" s="46" t="s">
        <v>333</v>
      </c>
      <c r="H130" s="46"/>
      <c r="I130" s="47">
        <v>547215</v>
      </c>
      <c r="J130" s="47"/>
      <c r="K130" s="47">
        <v>1066593.6000000001</v>
      </c>
      <c r="L130" s="47"/>
      <c r="M130" s="47">
        <f t="shared" ref="M130:M176" si="16">I130+K130-L130</f>
        <v>1613808.6</v>
      </c>
      <c r="N130" s="48">
        <v>2.4576089836718658</v>
      </c>
      <c r="O130" s="48"/>
      <c r="P130" s="48"/>
      <c r="Q130" s="48"/>
      <c r="R130" s="49">
        <v>797625.5</v>
      </c>
      <c r="S130" s="49"/>
      <c r="T130" s="49"/>
      <c r="V130" s="51">
        <f t="shared" si="9"/>
        <v>80690.430000000008</v>
      </c>
      <c r="W130" s="52">
        <f t="shared" si="10"/>
        <v>1694499.03</v>
      </c>
      <c r="X130" s="52">
        <f t="shared" si="11"/>
        <v>141208.2525</v>
      </c>
      <c r="Y130" s="52">
        <f t="shared" si="15"/>
        <v>141208.2525</v>
      </c>
      <c r="Z130" s="52">
        <f t="shared" si="15"/>
        <v>141208.2525</v>
      </c>
      <c r="AA130" s="52">
        <f t="shared" si="15"/>
        <v>141208.2525</v>
      </c>
      <c r="AB130" s="52">
        <f t="shared" si="15"/>
        <v>141208.2525</v>
      </c>
      <c r="AC130" s="52">
        <f t="shared" si="15"/>
        <v>141208.2525</v>
      </c>
      <c r="AD130" s="52">
        <f t="shared" si="15"/>
        <v>141208.2525</v>
      </c>
      <c r="AE130" s="52">
        <f t="shared" si="15"/>
        <v>141208.2525</v>
      </c>
      <c r="AF130" s="52">
        <f t="shared" si="15"/>
        <v>141208.2525</v>
      </c>
      <c r="AG130" s="52">
        <f t="shared" si="15"/>
        <v>141208.2525</v>
      </c>
      <c r="AH130" s="52">
        <f t="shared" si="15"/>
        <v>141208.2525</v>
      </c>
      <c r="AI130" s="52">
        <f t="shared" si="15"/>
        <v>141208.2525</v>
      </c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</row>
    <row r="131" spans="1:79" s="54" customFormat="1" ht="32.450000000000003" customHeight="1" x14ac:dyDescent="0.25">
      <c r="A131" s="43" t="s">
        <v>172</v>
      </c>
      <c r="B131" s="44" t="s">
        <v>320</v>
      </c>
      <c r="C131" s="45" t="s">
        <v>327</v>
      </c>
      <c r="D131" s="45"/>
      <c r="E131" s="45"/>
      <c r="F131" s="44" t="s">
        <v>334</v>
      </c>
      <c r="G131" s="46" t="s">
        <v>335</v>
      </c>
      <c r="H131" s="46"/>
      <c r="I131" s="47">
        <v>381141</v>
      </c>
      <c r="J131" s="47"/>
      <c r="K131" s="47">
        <v>324009.71999999997</v>
      </c>
      <c r="L131" s="47"/>
      <c r="M131" s="47">
        <f t="shared" si="16"/>
        <v>705150.72</v>
      </c>
      <c r="N131" s="48">
        <v>1.5417538391304004</v>
      </c>
      <c r="O131" s="48"/>
      <c r="P131" s="48"/>
      <c r="Q131" s="48"/>
      <c r="R131" s="49">
        <v>206484.6</v>
      </c>
      <c r="S131" s="49"/>
      <c r="T131" s="49"/>
      <c r="V131" s="51">
        <f t="shared" si="9"/>
        <v>35257.536</v>
      </c>
      <c r="W131" s="52">
        <f t="shared" si="10"/>
        <v>740408.25599999994</v>
      </c>
      <c r="X131" s="52">
        <f t="shared" si="11"/>
        <v>61700.687999999995</v>
      </c>
      <c r="Y131" s="52">
        <f t="shared" si="15"/>
        <v>61700.687999999995</v>
      </c>
      <c r="Z131" s="52">
        <f t="shared" si="15"/>
        <v>61700.687999999995</v>
      </c>
      <c r="AA131" s="52">
        <f t="shared" si="15"/>
        <v>61700.687999999995</v>
      </c>
      <c r="AB131" s="52">
        <f t="shared" si="15"/>
        <v>61700.687999999995</v>
      </c>
      <c r="AC131" s="52">
        <f t="shared" si="15"/>
        <v>61700.687999999995</v>
      </c>
      <c r="AD131" s="52">
        <f t="shared" si="15"/>
        <v>61700.687999999995</v>
      </c>
      <c r="AE131" s="52">
        <f t="shared" si="15"/>
        <v>61700.687999999995</v>
      </c>
      <c r="AF131" s="52">
        <f t="shared" si="15"/>
        <v>61700.687999999995</v>
      </c>
      <c r="AG131" s="52">
        <f t="shared" si="15"/>
        <v>61700.687999999995</v>
      </c>
      <c r="AH131" s="52">
        <f t="shared" si="15"/>
        <v>61700.687999999995</v>
      </c>
      <c r="AI131" s="52">
        <f t="shared" si="15"/>
        <v>61700.687999999995</v>
      </c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</row>
    <row r="132" spans="1:79" s="54" customFormat="1" ht="21.95" customHeight="1" x14ac:dyDescent="0.25">
      <c r="A132" s="43" t="s">
        <v>172</v>
      </c>
      <c r="B132" s="44" t="s">
        <v>320</v>
      </c>
      <c r="C132" s="45" t="s">
        <v>327</v>
      </c>
      <c r="D132" s="45"/>
      <c r="E132" s="45"/>
      <c r="F132" s="44" t="s">
        <v>336</v>
      </c>
      <c r="G132" s="46" t="s">
        <v>337</v>
      </c>
      <c r="H132" s="46"/>
      <c r="I132" s="47">
        <v>28011</v>
      </c>
      <c r="J132" s="47"/>
      <c r="K132" s="47"/>
      <c r="L132" s="47"/>
      <c r="M132" s="47">
        <f t="shared" si="16"/>
        <v>28011</v>
      </c>
      <c r="N132" s="48">
        <v>0</v>
      </c>
      <c r="O132" s="48"/>
      <c r="P132" s="48"/>
      <c r="Q132" s="48"/>
      <c r="R132" s="49">
        <v>-28011</v>
      </c>
      <c r="S132" s="49"/>
      <c r="T132" s="49"/>
      <c r="V132" s="51">
        <f t="shared" si="9"/>
        <v>1400.5500000000002</v>
      </c>
      <c r="W132" s="52">
        <f t="shared" si="10"/>
        <v>29411.55</v>
      </c>
      <c r="X132" s="52">
        <f t="shared" si="11"/>
        <v>2450.9625000000001</v>
      </c>
      <c r="Y132" s="52">
        <f t="shared" si="15"/>
        <v>2450.9625000000001</v>
      </c>
      <c r="Z132" s="52">
        <f t="shared" si="15"/>
        <v>2450.9625000000001</v>
      </c>
      <c r="AA132" s="52">
        <f t="shared" si="15"/>
        <v>2450.9625000000001</v>
      </c>
      <c r="AB132" s="52">
        <f t="shared" si="15"/>
        <v>2450.9625000000001</v>
      </c>
      <c r="AC132" s="52">
        <f t="shared" si="15"/>
        <v>2450.9625000000001</v>
      </c>
      <c r="AD132" s="52">
        <f t="shared" si="15"/>
        <v>2450.9625000000001</v>
      </c>
      <c r="AE132" s="52">
        <f t="shared" si="15"/>
        <v>2450.9625000000001</v>
      </c>
      <c r="AF132" s="52">
        <f t="shared" si="15"/>
        <v>2450.9625000000001</v>
      </c>
      <c r="AG132" s="52">
        <f t="shared" si="15"/>
        <v>2450.9625000000001</v>
      </c>
      <c r="AH132" s="52">
        <f t="shared" si="15"/>
        <v>2450.9625000000001</v>
      </c>
      <c r="AI132" s="52">
        <f t="shared" si="15"/>
        <v>2450.9625000000001</v>
      </c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</row>
    <row r="133" spans="1:79" s="54" customFormat="1" ht="17.45" customHeight="1" x14ac:dyDescent="0.25">
      <c r="A133" s="43" t="s">
        <v>172</v>
      </c>
      <c r="B133" s="44" t="s">
        <v>320</v>
      </c>
      <c r="C133" s="45" t="s">
        <v>327</v>
      </c>
      <c r="D133" s="45"/>
      <c r="E133" s="45"/>
      <c r="F133" s="44" t="s">
        <v>338</v>
      </c>
      <c r="G133" s="46" t="s">
        <v>339</v>
      </c>
      <c r="H133" s="46"/>
      <c r="I133" s="47">
        <v>48024</v>
      </c>
      <c r="J133" s="47"/>
      <c r="K133" s="47"/>
      <c r="L133" s="47"/>
      <c r="M133" s="47">
        <f t="shared" si="16"/>
        <v>48024</v>
      </c>
      <c r="N133" s="48">
        <v>0.38601532567049812</v>
      </c>
      <c r="O133" s="48"/>
      <c r="P133" s="48"/>
      <c r="Q133" s="48"/>
      <c r="R133" s="49">
        <v>-29486</v>
      </c>
      <c r="S133" s="49"/>
      <c r="T133" s="49"/>
      <c r="V133" s="51">
        <f t="shared" si="9"/>
        <v>2401.2000000000003</v>
      </c>
      <c r="W133" s="52">
        <f t="shared" si="10"/>
        <v>50425.2</v>
      </c>
      <c r="X133" s="52">
        <f t="shared" si="11"/>
        <v>4202.0999999999995</v>
      </c>
      <c r="Y133" s="52">
        <f t="shared" ref="Y133:AI148" si="17">$W133/12</f>
        <v>4202.0999999999995</v>
      </c>
      <c r="Z133" s="52">
        <f t="shared" si="17"/>
        <v>4202.0999999999995</v>
      </c>
      <c r="AA133" s="52">
        <f t="shared" si="17"/>
        <v>4202.0999999999995</v>
      </c>
      <c r="AB133" s="52">
        <f t="shared" si="17"/>
        <v>4202.0999999999995</v>
      </c>
      <c r="AC133" s="52">
        <f t="shared" si="17"/>
        <v>4202.0999999999995</v>
      </c>
      <c r="AD133" s="52">
        <f t="shared" si="17"/>
        <v>4202.0999999999995</v>
      </c>
      <c r="AE133" s="52">
        <f t="shared" si="17"/>
        <v>4202.0999999999995</v>
      </c>
      <c r="AF133" s="52">
        <f t="shared" si="17"/>
        <v>4202.0999999999995</v>
      </c>
      <c r="AG133" s="52">
        <f t="shared" si="17"/>
        <v>4202.0999999999995</v>
      </c>
      <c r="AH133" s="52">
        <f t="shared" si="17"/>
        <v>4202.0999999999995</v>
      </c>
      <c r="AI133" s="52">
        <f t="shared" si="17"/>
        <v>4202.0999999999995</v>
      </c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</row>
    <row r="134" spans="1:79" s="54" customFormat="1" ht="16.7" customHeight="1" x14ac:dyDescent="0.25">
      <c r="A134" s="43" t="s">
        <v>172</v>
      </c>
      <c r="B134" s="44" t="s">
        <v>320</v>
      </c>
      <c r="C134" s="45" t="s">
        <v>327</v>
      </c>
      <c r="D134" s="45"/>
      <c r="E134" s="45"/>
      <c r="F134" s="44" t="s">
        <v>340</v>
      </c>
      <c r="G134" s="46" t="s">
        <v>341</v>
      </c>
      <c r="H134" s="46"/>
      <c r="I134" s="47">
        <v>226449</v>
      </c>
      <c r="J134" s="47"/>
      <c r="K134" s="47">
        <v>34008.449999999997</v>
      </c>
      <c r="L134" s="47"/>
      <c r="M134" s="47">
        <f t="shared" si="16"/>
        <v>260457.45</v>
      </c>
      <c r="N134" s="48">
        <v>1.0012099854713423</v>
      </c>
      <c r="O134" s="48"/>
      <c r="P134" s="48"/>
      <c r="Q134" s="48"/>
      <c r="R134" s="49">
        <v>274</v>
      </c>
      <c r="S134" s="49"/>
      <c r="T134" s="49"/>
      <c r="V134" s="51">
        <f t="shared" si="9"/>
        <v>13022.872500000001</v>
      </c>
      <c r="W134" s="52">
        <f t="shared" si="10"/>
        <v>273480.32250000001</v>
      </c>
      <c r="X134" s="52">
        <f t="shared" si="11"/>
        <v>22790.026875</v>
      </c>
      <c r="Y134" s="52">
        <f t="shared" si="17"/>
        <v>22790.026875</v>
      </c>
      <c r="Z134" s="52">
        <f t="shared" si="17"/>
        <v>22790.026875</v>
      </c>
      <c r="AA134" s="52">
        <f t="shared" si="17"/>
        <v>22790.026875</v>
      </c>
      <c r="AB134" s="52">
        <f t="shared" si="17"/>
        <v>22790.026875</v>
      </c>
      <c r="AC134" s="52">
        <f t="shared" si="17"/>
        <v>22790.026875</v>
      </c>
      <c r="AD134" s="52">
        <f t="shared" si="17"/>
        <v>22790.026875</v>
      </c>
      <c r="AE134" s="52">
        <f t="shared" si="17"/>
        <v>22790.026875</v>
      </c>
      <c r="AF134" s="52">
        <f t="shared" si="17"/>
        <v>22790.026875</v>
      </c>
      <c r="AG134" s="52">
        <f t="shared" si="17"/>
        <v>22790.026875</v>
      </c>
      <c r="AH134" s="52">
        <f t="shared" si="17"/>
        <v>22790.026875</v>
      </c>
      <c r="AI134" s="52">
        <f t="shared" si="17"/>
        <v>22790.026875</v>
      </c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</row>
    <row r="135" spans="1:79" s="54" customFormat="1" ht="21.95" customHeight="1" x14ac:dyDescent="0.25">
      <c r="A135" s="43" t="s">
        <v>172</v>
      </c>
      <c r="B135" s="44" t="s">
        <v>320</v>
      </c>
      <c r="C135" s="45" t="s">
        <v>327</v>
      </c>
      <c r="D135" s="45"/>
      <c r="E135" s="45"/>
      <c r="F135" s="44" t="s">
        <v>342</v>
      </c>
      <c r="G135" s="46" t="s">
        <v>343</v>
      </c>
      <c r="H135" s="46"/>
      <c r="I135" s="47">
        <v>197990</v>
      </c>
      <c r="J135" s="47"/>
      <c r="K135" s="47">
        <v>293866.2</v>
      </c>
      <c r="L135" s="47"/>
      <c r="M135" s="47">
        <f t="shared" si="16"/>
        <v>491856.2</v>
      </c>
      <c r="N135" s="48">
        <v>2.2613889590383351</v>
      </c>
      <c r="O135" s="48"/>
      <c r="P135" s="48"/>
      <c r="Q135" s="48"/>
      <c r="R135" s="49">
        <v>249742.4</v>
      </c>
      <c r="S135" s="49"/>
      <c r="T135" s="49"/>
      <c r="V135" s="51">
        <f t="shared" si="9"/>
        <v>24592.81</v>
      </c>
      <c r="W135" s="52">
        <f t="shared" si="10"/>
        <v>516449.01</v>
      </c>
      <c r="X135" s="52">
        <f t="shared" si="11"/>
        <v>43037.417500000003</v>
      </c>
      <c r="Y135" s="52">
        <f t="shared" si="17"/>
        <v>43037.417500000003</v>
      </c>
      <c r="Z135" s="52">
        <f t="shared" si="17"/>
        <v>43037.417500000003</v>
      </c>
      <c r="AA135" s="52">
        <f t="shared" si="17"/>
        <v>43037.417500000003</v>
      </c>
      <c r="AB135" s="52">
        <f t="shared" si="17"/>
        <v>43037.417500000003</v>
      </c>
      <c r="AC135" s="52">
        <f t="shared" si="17"/>
        <v>43037.417500000003</v>
      </c>
      <c r="AD135" s="52">
        <f t="shared" si="17"/>
        <v>43037.417500000003</v>
      </c>
      <c r="AE135" s="52">
        <f t="shared" si="17"/>
        <v>43037.417500000003</v>
      </c>
      <c r="AF135" s="52">
        <f t="shared" si="17"/>
        <v>43037.417500000003</v>
      </c>
      <c r="AG135" s="52">
        <f t="shared" si="17"/>
        <v>43037.417500000003</v>
      </c>
      <c r="AH135" s="52">
        <f t="shared" si="17"/>
        <v>43037.417500000003</v>
      </c>
      <c r="AI135" s="52">
        <f t="shared" si="17"/>
        <v>43037.417500000003</v>
      </c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</row>
    <row r="136" spans="1:79" s="54" customFormat="1" ht="16.7" customHeight="1" x14ac:dyDescent="0.25">
      <c r="A136" s="43" t="s">
        <v>172</v>
      </c>
      <c r="B136" s="44" t="s">
        <v>320</v>
      </c>
      <c r="C136" s="45" t="s">
        <v>327</v>
      </c>
      <c r="D136" s="45"/>
      <c r="E136" s="45"/>
      <c r="F136" s="44" t="s">
        <v>344</v>
      </c>
      <c r="G136" s="46" t="s">
        <v>345</v>
      </c>
      <c r="H136" s="46"/>
      <c r="I136" s="47">
        <v>43055</v>
      </c>
      <c r="J136" s="47"/>
      <c r="K136" s="47">
        <v>65564.899999999994</v>
      </c>
      <c r="L136" s="47"/>
      <c r="M136" s="47">
        <f t="shared" si="16"/>
        <v>108619.9</v>
      </c>
      <c r="N136" s="48">
        <v>1.6389223086749507</v>
      </c>
      <c r="O136" s="48"/>
      <c r="P136" s="48"/>
      <c r="Q136" s="48"/>
      <c r="R136" s="49">
        <v>27508.799999999999</v>
      </c>
      <c r="S136" s="49"/>
      <c r="T136" s="49"/>
      <c r="V136" s="51">
        <f t="shared" si="9"/>
        <v>5430.9949999999999</v>
      </c>
      <c r="W136" s="52">
        <f t="shared" si="10"/>
        <v>114050.89499999999</v>
      </c>
      <c r="X136" s="52">
        <f t="shared" si="11"/>
        <v>9504.2412499999991</v>
      </c>
      <c r="Y136" s="52">
        <f t="shared" si="17"/>
        <v>9504.2412499999991</v>
      </c>
      <c r="Z136" s="52">
        <f t="shared" si="17"/>
        <v>9504.2412499999991</v>
      </c>
      <c r="AA136" s="52">
        <f t="shared" si="17"/>
        <v>9504.2412499999991</v>
      </c>
      <c r="AB136" s="52">
        <f t="shared" si="17"/>
        <v>9504.2412499999991</v>
      </c>
      <c r="AC136" s="52">
        <f t="shared" si="17"/>
        <v>9504.2412499999991</v>
      </c>
      <c r="AD136" s="52">
        <f t="shared" si="17"/>
        <v>9504.2412499999991</v>
      </c>
      <c r="AE136" s="52">
        <f t="shared" si="17"/>
        <v>9504.2412499999991</v>
      </c>
      <c r="AF136" s="52">
        <f t="shared" si="17"/>
        <v>9504.2412499999991</v>
      </c>
      <c r="AG136" s="52">
        <f t="shared" si="17"/>
        <v>9504.2412499999991</v>
      </c>
      <c r="AH136" s="52">
        <f t="shared" si="17"/>
        <v>9504.2412499999991</v>
      </c>
      <c r="AI136" s="52">
        <f t="shared" si="17"/>
        <v>9504.2412499999991</v>
      </c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</row>
    <row r="137" spans="1:79" s="54" customFormat="1" ht="22.7" customHeight="1" x14ac:dyDescent="0.25">
      <c r="A137" s="43" t="s">
        <v>172</v>
      </c>
      <c r="B137" s="44" t="s">
        <v>320</v>
      </c>
      <c r="C137" s="45" t="s">
        <v>327</v>
      </c>
      <c r="D137" s="45"/>
      <c r="E137" s="45"/>
      <c r="F137" s="44" t="s">
        <v>346</v>
      </c>
      <c r="G137" s="46" t="s">
        <v>347</v>
      </c>
      <c r="H137" s="46"/>
      <c r="I137" s="47">
        <v>70342</v>
      </c>
      <c r="J137" s="47"/>
      <c r="K137" s="47"/>
      <c r="L137" s="47"/>
      <c r="M137" s="47">
        <f t="shared" si="16"/>
        <v>70342</v>
      </c>
      <c r="N137" s="48">
        <v>0.98065167325353275</v>
      </c>
      <c r="O137" s="48"/>
      <c r="P137" s="48"/>
      <c r="Q137" s="48"/>
      <c r="R137" s="49">
        <v>-1361</v>
      </c>
      <c r="S137" s="49"/>
      <c r="T137" s="49"/>
      <c r="V137" s="51">
        <f t="shared" si="9"/>
        <v>3517.1000000000004</v>
      </c>
      <c r="W137" s="52">
        <f t="shared" si="10"/>
        <v>73859.100000000006</v>
      </c>
      <c r="X137" s="52">
        <f t="shared" si="11"/>
        <v>6154.9250000000002</v>
      </c>
      <c r="Y137" s="52">
        <f t="shared" si="17"/>
        <v>6154.9250000000002</v>
      </c>
      <c r="Z137" s="52">
        <f t="shared" si="17"/>
        <v>6154.9250000000002</v>
      </c>
      <c r="AA137" s="52">
        <f t="shared" si="17"/>
        <v>6154.9250000000002</v>
      </c>
      <c r="AB137" s="52">
        <f t="shared" si="17"/>
        <v>6154.9250000000002</v>
      </c>
      <c r="AC137" s="52">
        <f t="shared" si="17"/>
        <v>6154.9250000000002</v>
      </c>
      <c r="AD137" s="52">
        <f t="shared" si="17"/>
        <v>6154.9250000000002</v>
      </c>
      <c r="AE137" s="52">
        <f t="shared" si="17"/>
        <v>6154.9250000000002</v>
      </c>
      <c r="AF137" s="52">
        <f t="shared" si="17"/>
        <v>6154.9250000000002</v>
      </c>
      <c r="AG137" s="52">
        <f t="shared" si="17"/>
        <v>6154.9250000000002</v>
      </c>
      <c r="AH137" s="52">
        <f t="shared" si="17"/>
        <v>6154.9250000000002</v>
      </c>
      <c r="AI137" s="52">
        <f t="shared" si="17"/>
        <v>6154.9250000000002</v>
      </c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</row>
    <row r="138" spans="1:79" s="54" customFormat="1" ht="16.7" customHeight="1" x14ac:dyDescent="0.25">
      <c r="A138" s="43" t="s">
        <v>172</v>
      </c>
      <c r="B138" s="44" t="s">
        <v>320</v>
      </c>
      <c r="C138" s="45" t="s">
        <v>327</v>
      </c>
      <c r="D138" s="45"/>
      <c r="E138" s="45"/>
      <c r="F138" s="44" t="s">
        <v>348</v>
      </c>
      <c r="G138" s="46" t="s">
        <v>349</v>
      </c>
      <c r="H138" s="46"/>
      <c r="I138" s="47">
        <v>179818</v>
      </c>
      <c r="J138" s="47"/>
      <c r="K138" s="47">
        <v>146732.29999999999</v>
      </c>
      <c r="L138" s="47"/>
      <c r="M138" s="47">
        <f t="shared" si="16"/>
        <v>326550.3</v>
      </c>
      <c r="N138" s="48">
        <v>1.6320090313539246</v>
      </c>
      <c r="O138" s="48"/>
      <c r="P138" s="48"/>
      <c r="Q138" s="48"/>
      <c r="R138" s="49">
        <v>113646.6</v>
      </c>
      <c r="S138" s="49"/>
      <c r="T138" s="49"/>
      <c r="V138" s="51">
        <f t="shared" si="9"/>
        <v>16327.514999999999</v>
      </c>
      <c r="W138" s="52">
        <f t="shared" si="10"/>
        <v>342877.815</v>
      </c>
      <c r="X138" s="52">
        <f t="shared" si="11"/>
        <v>28573.151249999999</v>
      </c>
      <c r="Y138" s="52">
        <f t="shared" si="17"/>
        <v>28573.151249999999</v>
      </c>
      <c r="Z138" s="52">
        <f t="shared" si="17"/>
        <v>28573.151249999999</v>
      </c>
      <c r="AA138" s="52">
        <f t="shared" si="17"/>
        <v>28573.151249999999</v>
      </c>
      <c r="AB138" s="52">
        <f t="shared" si="17"/>
        <v>28573.151249999999</v>
      </c>
      <c r="AC138" s="52">
        <f t="shared" si="17"/>
        <v>28573.151249999999</v>
      </c>
      <c r="AD138" s="52">
        <f t="shared" si="17"/>
        <v>28573.151249999999</v>
      </c>
      <c r="AE138" s="52">
        <f t="shared" si="17"/>
        <v>28573.151249999999</v>
      </c>
      <c r="AF138" s="52">
        <f t="shared" si="17"/>
        <v>28573.151249999999</v>
      </c>
      <c r="AG138" s="52">
        <f t="shared" si="17"/>
        <v>28573.151249999999</v>
      </c>
      <c r="AH138" s="52">
        <f t="shared" si="17"/>
        <v>28573.151249999999</v>
      </c>
      <c r="AI138" s="52">
        <f t="shared" si="17"/>
        <v>28573.151249999999</v>
      </c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</row>
    <row r="139" spans="1:79" s="54" customFormat="1" ht="22.7" customHeight="1" x14ac:dyDescent="0.25">
      <c r="A139" s="43" t="s">
        <v>172</v>
      </c>
      <c r="B139" s="44" t="s">
        <v>320</v>
      </c>
      <c r="C139" s="45" t="s">
        <v>327</v>
      </c>
      <c r="D139" s="45"/>
      <c r="E139" s="45"/>
      <c r="F139" s="44" t="s">
        <v>350</v>
      </c>
      <c r="G139" s="46" t="s">
        <v>351</v>
      </c>
      <c r="H139" s="46"/>
      <c r="I139" s="47">
        <v>0</v>
      </c>
      <c r="J139" s="47"/>
      <c r="K139" s="47">
        <v>34980.89</v>
      </c>
      <c r="L139" s="47"/>
      <c r="M139" s="47">
        <f t="shared" si="16"/>
        <v>34980.89</v>
      </c>
      <c r="N139" s="48">
        <v>0</v>
      </c>
      <c r="O139" s="48"/>
      <c r="P139" s="48"/>
      <c r="Q139" s="48"/>
      <c r="R139" s="49">
        <v>13379.6</v>
      </c>
      <c r="S139" s="49"/>
      <c r="T139" s="49"/>
      <c r="V139" s="51">
        <f t="shared" si="9"/>
        <v>1749.0445</v>
      </c>
      <c r="W139" s="52">
        <f t="shared" si="10"/>
        <v>36729.934500000003</v>
      </c>
      <c r="X139" s="52">
        <f t="shared" si="11"/>
        <v>3060.8278750000004</v>
      </c>
      <c r="Y139" s="52">
        <f t="shared" si="17"/>
        <v>3060.8278750000004</v>
      </c>
      <c r="Z139" s="52">
        <f t="shared" si="17"/>
        <v>3060.8278750000004</v>
      </c>
      <c r="AA139" s="52">
        <f t="shared" si="17"/>
        <v>3060.8278750000004</v>
      </c>
      <c r="AB139" s="52">
        <f t="shared" si="17"/>
        <v>3060.8278750000004</v>
      </c>
      <c r="AC139" s="52">
        <f t="shared" si="17"/>
        <v>3060.8278750000004</v>
      </c>
      <c r="AD139" s="52">
        <f t="shared" si="17"/>
        <v>3060.8278750000004</v>
      </c>
      <c r="AE139" s="52">
        <f t="shared" si="17"/>
        <v>3060.8278750000004</v>
      </c>
      <c r="AF139" s="52">
        <f t="shared" si="17"/>
        <v>3060.8278750000004</v>
      </c>
      <c r="AG139" s="52">
        <f t="shared" si="17"/>
        <v>3060.8278750000004</v>
      </c>
      <c r="AH139" s="52">
        <f t="shared" si="17"/>
        <v>3060.8278750000004</v>
      </c>
      <c r="AI139" s="52">
        <f t="shared" si="17"/>
        <v>3060.8278750000004</v>
      </c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</row>
    <row r="140" spans="1:79" s="54" customFormat="1" ht="22.7" customHeight="1" x14ac:dyDescent="0.25">
      <c r="A140" s="43" t="s">
        <v>172</v>
      </c>
      <c r="B140" s="44" t="s">
        <v>320</v>
      </c>
      <c r="C140" s="45" t="s">
        <v>327</v>
      </c>
      <c r="D140" s="45"/>
      <c r="E140" s="45"/>
      <c r="F140" s="44" t="s">
        <v>352</v>
      </c>
      <c r="G140" s="46" t="s">
        <v>353</v>
      </c>
      <c r="H140" s="46"/>
      <c r="I140" s="47">
        <v>64205</v>
      </c>
      <c r="J140" s="47"/>
      <c r="K140" s="47">
        <v>49480.800000000003</v>
      </c>
      <c r="L140" s="47"/>
      <c r="M140" s="47">
        <f t="shared" si="16"/>
        <v>113685.8</v>
      </c>
      <c r="N140" s="48">
        <v>1.4790374581418892</v>
      </c>
      <c r="O140" s="48"/>
      <c r="P140" s="48"/>
      <c r="Q140" s="48"/>
      <c r="R140" s="49">
        <v>30756.6</v>
      </c>
      <c r="S140" s="49"/>
      <c r="T140" s="49"/>
      <c r="V140" s="51">
        <f t="shared" ref="V140:V203" si="18">M140*0.05</f>
        <v>5684.2900000000009</v>
      </c>
      <c r="W140" s="52">
        <f>M140+V140</f>
        <v>119370.09</v>
      </c>
      <c r="X140" s="52">
        <f t="shared" ref="X140:X203" si="19">W140/12</f>
        <v>9947.5074999999997</v>
      </c>
      <c r="Y140" s="52">
        <f t="shared" si="17"/>
        <v>9947.5074999999997</v>
      </c>
      <c r="Z140" s="52">
        <f t="shared" si="17"/>
        <v>9947.5074999999997</v>
      </c>
      <c r="AA140" s="52">
        <f t="shared" si="17"/>
        <v>9947.5074999999997</v>
      </c>
      <c r="AB140" s="52">
        <f t="shared" si="17"/>
        <v>9947.5074999999997</v>
      </c>
      <c r="AC140" s="52">
        <f t="shared" si="17"/>
        <v>9947.5074999999997</v>
      </c>
      <c r="AD140" s="52">
        <f t="shared" si="17"/>
        <v>9947.5074999999997</v>
      </c>
      <c r="AE140" s="52">
        <f t="shared" si="17"/>
        <v>9947.5074999999997</v>
      </c>
      <c r="AF140" s="52">
        <f t="shared" si="17"/>
        <v>9947.5074999999997</v>
      </c>
      <c r="AG140" s="52">
        <f t="shared" si="17"/>
        <v>9947.5074999999997</v>
      </c>
      <c r="AH140" s="52">
        <f t="shared" si="17"/>
        <v>9947.5074999999997</v>
      </c>
      <c r="AI140" s="52">
        <f t="shared" si="17"/>
        <v>9947.5074999999997</v>
      </c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</row>
    <row r="141" spans="1:79" s="54" customFormat="1" ht="16.7" customHeight="1" x14ac:dyDescent="0.25">
      <c r="A141" s="43" t="s">
        <v>172</v>
      </c>
      <c r="B141" s="44" t="s">
        <v>320</v>
      </c>
      <c r="C141" s="45" t="s">
        <v>327</v>
      </c>
      <c r="D141" s="45"/>
      <c r="E141" s="45"/>
      <c r="F141" s="44" t="s">
        <v>354</v>
      </c>
      <c r="G141" s="46" t="s">
        <v>355</v>
      </c>
      <c r="H141" s="46"/>
      <c r="I141" s="47">
        <v>578094</v>
      </c>
      <c r="J141" s="47"/>
      <c r="K141" s="47">
        <v>290540.7</v>
      </c>
      <c r="L141" s="47"/>
      <c r="M141" s="47">
        <f t="shared" si="16"/>
        <v>868634.7</v>
      </c>
      <c r="N141" s="48">
        <v>1.2092867249962809</v>
      </c>
      <c r="O141" s="48"/>
      <c r="P141" s="48"/>
      <c r="Q141" s="48"/>
      <c r="R141" s="49">
        <v>120987.4</v>
      </c>
      <c r="S141" s="49"/>
      <c r="T141" s="49"/>
      <c r="V141" s="51">
        <f t="shared" si="18"/>
        <v>43431.735000000001</v>
      </c>
      <c r="W141" s="52">
        <f>M141+V141</f>
        <v>912066.43499999994</v>
      </c>
      <c r="X141" s="52">
        <f t="shared" si="19"/>
        <v>76005.53624999999</v>
      </c>
      <c r="Y141" s="52">
        <f t="shared" si="17"/>
        <v>76005.53624999999</v>
      </c>
      <c r="Z141" s="52">
        <f t="shared" si="17"/>
        <v>76005.53624999999</v>
      </c>
      <c r="AA141" s="52">
        <f t="shared" si="17"/>
        <v>76005.53624999999</v>
      </c>
      <c r="AB141" s="52">
        <f t="shared" si="17"/>
        <v>76005.53624999999</v>
      </c>
      <c r="AC141" s="52">
        <f t="shared" si="17"/>
        <v>76005.53624999999</v>
      </c>
      <c r="AD141" s="52">
        <f t="shared" si="17"/>
        <v>76005.53624999999</v>
      </c>
      <c r="AE141" s="52">
        <f t="shared" si="17"/>
        <v>76005.53624999999</v>
      </c>
      <c r="AF141" s="52">
        <f t="shared" si="17"/>
        <v>76005.53624999999</v>
      </c>
      <c r="AG141" s="52">
        <f t="shared" si="17"/>
        <v>76005.53624999999</v>
      </c>
      <c r="AH141" s="52">
        <f t="shared" si="17"/>
        <v>76005.53624999999</v>
      </c>
      <c r="AI141" s="52">
        <f t="shared" si="17"/>
        <v>76005.53624999999</v>
      </c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</row>
    <row r="142" spans="1:79" s="54" customFormat="1" ht="32.450000000000003" customHeight="1" x14ac:dyDescent="0.25">
      <c r="A142" s="43" t="s">
        <v>172</v>
      </c>
      <c r="B142" s="44" t="s">
        <v>320</v>
      </c>
      <c r="C142" s="45" t="s">
        <v>327</v>
      </c>
      <c r="D142" s="45"/>
      <c r="E142" s="45"/>
      <c r="F142" s="44" t="s">
        <v>356</v>
      </c>
      <c r="G142" s="46" t="s">
        <v>357</v>
      </c>
      <c r="H142" s="46"/>
      <c r="I142" s="47">
        <v>2200</v>
      </c>
      <c r="J142" s="47"/>
      <c r="K142" s="47"/>
      <c r="L142" s="47"/>
      <c r="M142" s="47">
        <f t="shared" si="16"/>
        <v>2200</v>
      </c>
      <c r="N142" s="48">
        <v>0.19818181818181818</v>
      </c>
      <c r="O142" s="48"/>
      <c r="P142" s="48"/>
      <c r="Q142" s="48"/>
      <c r="R142" s="49">
        <v>-1764</v>
      </c>
      <c r="S142" s="49"/>
      <c r="T142" s="49"/>
      <c r="V142" s="51">
        <f t="shared" si="18"/>
        <v>110</v>
      </c>
      <c r="W142" s="52">
        <f>M142+V142</f>
        <v>2310</v>
      </c>
      <c r="X142" s="52">
        <f t="shared" si="19"/>
        <v>192.5</v>
      </c>
      <c r="Y142" s="52">
        <f t="shared" si="17"/>
        <v>192.5</v>
      </c>
      <c r="Z142" s="52">
        <f t="shared" si="17"/>
        <v>192.5</v>
      </c>
      <c r="AA142" s="52">
        <f t="shared" si="17"/>
        <v>192.5</v>
      </c>
      <c r="AB142" s="52">
        <f t="shared" si="17"/>
        <v>192.5</v>
      </c>
      <c r="AC142" s="52">
        <f t="shared" si="17"/>
        <v>192.5</v>
      </c>
      <c r="AD142" s="52">
        <f t="shared" si="17"/>
        <v>192.5</v>
      </c>
      <c r="AE142" s="52">
        <f t="shared" si="17"/>
        <v>192.5</v>
      </c>
      <c r="AF142" s="52">
        <f t="shared" si="17"/>
        <v>192.5</v>
      </c>
      <c r="AG142" s="52">
        <f t="shared" si="17"/>
        <v>192.5</v>
      </c>
      <c r="AH142" s="52">
        <f t="shared" si="17"/>
        <v>192.5</v>
      </c>
      <c r="AI142" s="52">
        <f t="shared" si="17"/>
        <v>192.5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</row>
    <row r="143" spans="1:79" s="54" customFormat="1" ht="32.450000000000003" customHeight="1" x14ac:dyDescent="0.25">
      <c r="A143" s="43" t="s">
        <v>172</v>
      </c>
      <c r="B143" s="44" t="s">
        <v>320</v>
      </c>
      <c r="C143" s="45" t="s">
        <v>327</v>
      </c>
      <c r="D143" s="45"/>
      <c r="E143" s="45"/>
      <c r="F143" s="44" t="s">
        <v>358</v>
      </c>
      <c r="G143" s="46" t="s">
        <v>359</v>
      </c>
      <c r="H143" s="46"/>
      <c r="I143" s="47">
        <v>1209198.8500000001</v>
      </c>
      <c r="J143" s="47"/>
      <c r="K143" s="47"/>
      <c r="L143" s="47"/>
      <c r="M143" s="47">
        <f t="shared" si="16"/>
        <v>1209198.8500000001</v>
      </c>
      <c r="N143" s="48">
        <v>0.49764304688182592</v>
      </c>
      <c r="O143" s="48"/>
      <c r="P143" s="48"/>
      <c r="Q143" s="48"/>
      <c r="R143" s="49">
        <v>-607449.44999999995</v>
      </c>
      <c r="S143" s="49"/>
      <c r="T143" s="49"/>
      <c r="V143" s="51">
        <f t="shared" si="18"/>
        <v>60459.942500000005</v>
      </c>
      <c r="W143" s="52">
        <f>M143+V143</f>
        <v>1269658.7925</v>
      </c>
      <c r="X143" s="52">
        <f t="shared" si="19"/>
        <v>105804.89937499999</v>
      </c>
      <c r="Y143" s="52">
        <f t="shared" si="17"/>
        <v>105804.89937499999</v>
      </c>
      <c r="Z143" s="52">
        <f t="shared" si="17"/>
        <v>105804.89937499999</v>
      </c>
      <c r="AA143" s="52">
        <f t="shared" si="17"/>
        <v>105804.89937499999</v>
      </c>
      <c r="AB143" s="52">
        <f t="shared" si="17"/>
        <v>105804.89937499999</v>
      </c>
      <c r="AC143" s="52">
        <f t="shared" si="17"/>
        <v>105804.89937499999</v>
      </c>
      <c r="AD143" s="52">
        <f t="shared" si="17"/>
        <v>105804.89937499999</v>
      </c>
      <c r="AE143" s="52">
        <f t="shared" si="17"/>
        <v>105804.89937499999</v>
      </c>
      <c r="AF143" s="52">
        <f t="shared" si="17"/>
        <v>105804.89937499999</v>
      </c>
      <c r="AG143" s="52">
        <f t="shared" si="17"/>
        <v>105804.89937499999</v>
      </c>
      <c r="AH143" s="52">
        <f t="shared" si="17"/>
        <v>105804.89937499999</v>
      </c>
      <c r="AI143" s="52">
        <f t="shared" si="17"/>
        <v>105804.89937499999</v>
      </c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</row>
    <row r="144" spans="1:79" s="54" customFormat="1" ht="16.7" customHeight="1" x14ac:dyDescent="0.25">
      <c r="A144" s="43" t="s">
        <v>172</v>
      </c>
      <c r="B144" s="44" t="s">
        <v>320</v>
      </c>
      <c r="C144" s="45" t="s">
        <v>327</v>
      </c>
      <c r="D144" s="45"/>
      <c r="E144" s="45"/>
      <c r="F144" s="44" t="s">
        <v>360</v>
      </c>
      <c r="G144" s="46" t="s">
        <v>361</v>
      </c>
      <c r="H144" s="46"/>
      <c r="I144" s="47">
        <v>82566.149999999994</v>
      </c>
      <c r="J144" s="47"/>
      <c r="K144" s="47"/>
      <c r="L144" s="47"/>
      <c r="M144" s="47">
        <f t="shared" si="16"/>
        <v>82566.149999999994</v>
      </c>
      <c r="N144" s="48">
        <v>0.63532089118845914</v>
      </c>
      <c r="O144" s="48"/>
      <c r="P144" s="48"/>
      <c r="Q144" s="48"/>
      <c r="R144" s="49">
        <v>-30110.15</v>
      </c>
      <c r="S144" s="49"/>
      <c r="T144" s="49"/>
      <c r="V144" s="51">
        <f t="shared" si="18"/>
        <v>4128.3074999999999</v>
      </c>
      <c r="W144" s="52">
        <f>M144+V144</f>
        <v>86694.45749999999</v>
      </c>
      <c r="X144" s="52">
        <f t="shared" si="19"/>
        <v>7224.5381249999991</v>
      </c>
      <c r="Y144" s="52">
        <f t="shared" si="17"/>
        <v>7224.5381249999991</v>
      </c>
      <c r="Z144" s="52">
        <f t="shared" si="17"/>
        <v>7224.5381249999991</v>
      </c>
      <c r="AA144" s="52">
        <f t="shared" si="17"/>
        <v>7224.5381249999991</v>
      </c>
      <c r="AB144" s="52">
        <f t="shared" si="17"/>
        <v>7224.5381249999991</v>
      </c>
      <c r="AC144" s="52">
        <f t="shared" si="17"/>
        <v>7224.5381249999991</v>
      </c>
      <c r="AD144" s="52">
        <f t="shared" si="17"/>
        <v>7224.5381249999991</v>
      </c>
      <c r="AE144" s="52">
        <f t="shared" si="17"/>
        <v>7224.5381249999991</v>
      </c>
      <c r="AF144" s="52">
        <f t="shared" si="17"/>
        <v>7224.5381249999991</v>
      </c>
      <c r="AG144" s="52">
        <f t="shared" si="17"/>
        <v>7224.5381249999991</v>
      </c>
      <c r="AH144" s="52">
        <f t="shared" si="17"/>
        <v>7224.5381249999991</v>
      </c>
      <c r="AI144" s="52">
        <f t="shared" si="17"/>
        <v>7224.5381249999991</v>
      </c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</row>
    <row r="145" spans="1:79" s="54" customFormat="1" ht="32.450000000000003" customHeight="1" x14ac:dyDescent="0.25">
      <c r="A145" s="43" t="s">
        <v>172</v>
      </c>
      <c r="B145" s="44" t="s">
        <v>320</v>
      </c>
      <c r="C145" s="45" t="s">
        <v>327</v>
      </c>
      <c r="D145" s="45"/>
      <c r="E145" s="45"/>
      <c r="F145" s="44" t="s">
        <v>362</v>
      </c>
      <c r="G145" s="46" t="s">
        <v>363</v>
      </c>
      <c r="H145" s="46"/>
      <c r="I145" s="47">
        <v>2757289</v>
      </c>
      <c r="J145" s="47"/>
      <c r="K145" s="47"/>
      <c r="L145" s="47"/>
      <c r="M145" s="47">
        <f t="shared" si="16"/>
        <v>2757289</v>
      </c>
      <c r="N145" s="48">
        <v>0.39737564687633398</v>
      </c>
      <c r="O145" s="48"/>
      <c r="P145" s="48"/>
      <c r="Q145" s="48"/>
      <c r="R145" s="49">
        <v>-1661609.5</v>
      </c>
      <c r="S145" s="49"/>
      <c r="T145" s="49"/>
      <c r="V145" s="51">
        <f t="shared" si="18"/>
        <v>137864.45000000001</v>
      </c>
      <c r="W145" s="52">
        <v>972013</v>
      </c>
      <c r="X145" s="52">
        <f t="shared" si="19"/>
        <v>81001.083333333328</v>
      </c>
      <c r="Y145" s="52">
        <f t="shared" si="17"/>
        <v>81001.083333333328</v>
      </c>
      <c r="Z145" s="52">
        <f t="shared" si="17"/>
        <v>81001.083333333328</v>
      </c>
      <c r="AA145" s="52">
        <f t="shared" si="17"/>
        <v>81001.083333333328</v>
      </c>
      <c r="AB145" s="52">
        <f t="shared" si="17"/>
        <v>81001.083333333328</v>
      </c>
      <c r="AC145" s="52">
        <f t="shared" si="17"/>
        <v>81001.083333333328</v>
      </c>
      <c r="AD145" s="52">
        <f t="shared" si="17"/>
        <v>81001.083333333328</v>
      </c>
      <c r="AE145" s="52">
        <f t="shared" si="17"/>
        <v>81001.083333333328</v>
      </c>
      <c r="AF145" s="52">
        <f t="shared" si="17"/>
        <v>81001.083333333328</v>
      </c>
      <c r="AG145" s="52">
        <f t="shared" si="17"/>
        <v>81001.083333333328</v>
      </c>
      <c r="AH145" s="52">
        <f t="shared" si="17"/>
        <v>81001.083333333328</v>
      </c>
      <c r="AI145" s="52">
        <f t="shared" si="17"/>
        <v>81001.083333333328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</row>
    <row r="146" spans="1:79" s="54" customFormat="1" ht="21.95" customHeight="1" x14ac:dyDescent="0.25">
      <c r="A146" s="43" t="s">
        <v>172</v>
      </c>
      <c r="B146" s="44" t="s">
        <v>320</v>
      </c>
      <c r="C146" s="45" t="s">
        <v>327</v>
      </c>
      <c r="D146" s="45"/>
      <c r="E146" s="45"/>
      <c r="F146" s="44" t="s">
        <v>364</v>
      </c>
      <c r="G146" s="46" t="s">
        <v>365</v>
      </c>
      <c r="H146" s="46"/>
      <c r="I146" s="47">
        <v>0</v>
      </c>
      <c r="J146" s="47"/>
      <c r="K146" s="47">
        <v>100000</v>
      </c>
      <c r="L146" s="47"/>
      <c r="M146" s="47">
        <f t="shared" si="16"/>
        <v>100000</v>
      </c>
      <c r="N146" s="48">
        <v>0</v>
      </c>
      <c r="O146" s="48"/>
      <c r="P146" s="48"/>
      <c r="Q146" s="48"/>
      <c r="R146" s="49">
        <v>50000</v>
      </c>
      <c r="S146" s="49"/>
      <c r="T146" s="49"/>
      <c r="V146" s="51">
        <f t="shared" si="18"/>
        <v>5000</v>
      </c>
      <c r="W146" s="52">
        <f t="shared" ref="W146:W185" si="20">M146+V146</f>
        <v>105000</v>
      </c>
      <c r="X146" s="52">
        <f t="shared" si="19"/>
        <v>8750</v>
      </c>
      <c r="Y146" s="52">
        <f t="shared" si="17"/>
        <v>8750</v>
      </c>
      <c r="Z146" s="52">
        <f t="shared" si="17"/>
        <v>8750</v>
      </c>
      <c r="AA146" s="52">
        <f t="shared" si="17"/>
        <v>8750</v>
      </c>
      <c r="AB146" s="52">
        <f t="shared" si="17"/>
        <v>8750</v>
      </c>
      <c r="AC146" s="52">
        <f t="shared" si="17"/>
        <v>8750</v>
      </c>
      <c r="AD146" s="52">
        <f t="shared" si="17"/>
        <v>8750</v>
      </c>
      <c r="AE146" s="52">
        <f t="shared" si="17"/>
        <v>8750</v>
      </c>
      <c r="AF146" s="52">
        <f t="shared" si="17"/>
        <v>8750</v>
      </c>
      <c r="AG146" s="52">
        <f t="shared" si="17"/>
        <v>8750</v>
      </c>
      <c r="AH146" s="52">
        <f t="shared" si="17"/>
        <v>8750</v>
      </c>
      <c r="AI146" s="52">
        <f t="shared" si="17"/>
        <v>8750</v>
      </c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</row>
    <row r="147" spans="1:79" s="54" customFormat="1" ht="16.7" customHeight="1" x14ac:dyDescent="0.25">
      <c r="A147" s="43" t="s">
        <v>172</v>
      </c>
      <c r="B147" s="44" t="s">
        <v>320</v>
      </c>
      <c r="C147" s="45" t="s">
        <v>327</v>
      </c>
      <c r="D147" s="45"/>
      <c r="E147" s="45"/>
      <c r="F147" s="44" t="s">
        <v>366</v>
      </c>
      <c r="G147" s="46" t="s">
        <v>367</v>
      </c>
      <c r="H147" s="46"/>
      <c r="I147" s="47">
        <v>0</v>
      </c>
      <c r="J147" s="47"/>
      <c r="K147" s="47"/>
      <c r="L147" s="47"/>
      <c r="M147" s="47">
        <f t="shared" si="16"/>
        <v>0</v>
      </c>
      <c r="N147" s="48">
        <v>0</v>
      </c>
      <c r="O147" s="48"/>
      <c r="P147" s="48"/>
      <c r="Q147" s="48"/>
      <c r="R147" s="49">
        <v>0</v>
      </c>
      <c r="S147" s="49"/>
      <c r="T147" s="49"/>
      <c r="V147" s="51">
        <f t="shared" si="18"/>
        <v>0</v>
      </c>
      <c r="W147" s="52">
        <f t="shared" si="20"/>
        <v>0</v>
      </c>
      <c r="X147" s="52">
        <f t="shared" si="19"/>
        <v>0</v>
      </c>
      <c r="Y147" s="52">
        <f t="shared" si="17"/>
        <v>0</v>
      </c>
      <c r="Z147" s="52">
        <f t="shared" si="17"/>
        <v>0</v>
      </c>
      <c r="AA147" s="52">
        <f t="shared" si="17"/>
        <v>0</v>
      </c>
      <c r="AB147" s="52">
        <f t="shared" si="17"/>
        <v>0</v>
      </c>
      <c r="AC147" s="52">
        <f t="shared" si="17"/>
        <v>0</v>
      </c>
      <c r="AD147" s="52">
        <f t="shared" si="17"/>
        <v>0</v>
      </c>
      <c r="AE147" s="52">
        <f t="shared" si="17"/>
        <v>0</v>
      </c>
      <c r="AF147" s="52">
        <f t="shared" si="17"/>
        <v>0</v>
      </c>
      <c r="AG147" s="52">
        <f t="shared" si="17"/>
        <v>0</v>
      </c>
      <c r="AH147" s="52">
        <f t="shared" si="17"/>
        <v>0</v>
      </c>
      <c r="AI147" s="52">
        <f t="shared" si="17"/>
        <v>0</v>
      </c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</row>
    <row r="148" spans="1:79" s="54" customFormat="1" ht="22.7" customHeight="1" x14ac:dyDescent="0.25">
      <c r="A148" s="43" t="s">
        <v>172</v>
      </c>
      <c r="B148" s="44" t="s">
        <v>320</v>
      </c>
      <c r="C148" s="45" t="s">
        <v>327</v>
      </c>
      <c r="D148" s="45"/>
      <c r="E148" s="45"/>
      <c r="F148" s="44" t="s">
        <v>368</v>
      </c>
      <c r="G148" s="46" t="s">
        <v>369</v>
      </c>
      <c r="H148" s="46"/>
      <c r="I148" s="47">
        <v>39673.1</v>
      </c>
      <c r="J148" s="47"/>
      <c r="K148" s="47"/>
      <c r="L148" s="47"/>
      <c r="M148" s="47">
        <f t="shared" si="16"/>
        <v>39673.1</v>
      </c>
      <c r="N148" s="48">
        <v>0.52534336868054166</v>
      </c>
      <c r="O148" s="48"/>
      <c r="P148" s="48"/>
      <c r="Q148" s="48"/>
      <c r="R148" s="49">
        <v>-18831.099999999999</v>
      </c>
      <c r="S148" s="49"/>
      <c r="T148" s="49"/>
      <c r="V148" s="51">
        <f t="shared" si="18"/>
        <v>1983.655</v>
      </c>
      <c r="W148" s="52">
        <f t="shared" si="20"/>
        <v>41656.754999999997</v>
      </c>
      <c r="X148" s="52">
        <f t="shared" si="19"/>
        <v>3471.3962499999998</v>
      </c>
      <c r="Y148" s="52">
        <f t="shared" si="17"/>
        <v>3471.3962499999998</v>
      </c>
      <c r="Z148" s="52">
        <f t="shared" si="17"/>
        <v>3471.3962499999998</v>
      </c>
      <c r="AA148" s="52">
        <f t="shared" si="17"/>
        <v>3471.3962499999998</v>
      </c>
      <c r="AB148" s="52">
        <f t="shared" si="17"/>
        <v>3471.3962499999998</v>
      </c>
      <c r="AC148" s="52">
        <f t="shared" si="17"/>
        <v>3471.3962499999998</v>
      </c>
      <c r="AD148" s="52">
        <f t="shared" si="17"/>
        <v>3471.3962499999998</v>
      </c>
      <c r="AE148" s="52">
        <f t="shared" si="17"/>
        <v>3471.3962499999998</v>
      </c>
      <c r="AF148" s="52">
        <f t="shared" si="17"/>
        <v>3471.3962499999998</v>
      </c>
      <c r="AG148" s="52">
        <f t="shared" si="17"/>
        <v>3471.3962499999998</v>
      </c>
      <c r="AH148" s="52">
        <f t="shared" si="17"/>
        <v>3471.3962499999998</v>
      </c>
      <c r="AI148" s="52">
        <f t="shared" si="17"/>
        <v>3471.3962499999998</v>
      </c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</row>
    <row r="149" spans="1:79" s="54" customFormat="1" ht="42.2" customHeight="1" x14ac:dyDescent="0.25">
      <c r="A149" s="43" t="s">
        <v>172</v>
      </c>
      <c r="B149" s="44" t="s">
        <v>320</v>
      </c>
      <c r="C149" s="45" t="s">
        <v>327</v>
      </c>
      <c r="D149" s="45"/>
      <c r="E149" s="45"/>
      <c r="F149" s="44" t="s">
        <v>370</v>
      </c>
      <c r="G149" s="46" t="s">
        <v>371</v>
      </c>
      <c r="H149" s="46"/>
      <c r="I149" s="47">
        <v>71718</v>
      </c>
      <c r="J149" s="47"/>
      <c r="K149" s="47"/>
      <c r="L149" s="47"/>
      <c r="M149" s="47">
        <f t="shared" si="16"/>
        <v>71718</v>
      </c>
      <c r="N149" s="48">
        <v>0.699503611366742</v>
      </c>
      <c r="O149" s="48"/>
      <c r="P149" s="48"/>
      <c r="Q149" s="48"/>
      <c r="R149" s="49">
        <v>-21551</v>
      </c>
      <c r="S149" s="49"/>
      <c r="T149" s="49"/>
      <c r="V149" s="51">
        <f t="shared" si="18"/>
        <v>3585.9</v>
      </c>
      <c r="W149" s="52">
        <f t="shared" si="20"/>
        <v>75303.899999999994</v>
      </c>
      <c r="X149" s="52">
        <f t="shared" si="19"/>
        <v>6275.3249999999998</v>
      </c>
      <c r="Y149" s="52">
        <f t="shared" ref="Y149:AI172" si="21">$W149/12</f>
        <v>6275.3249999999998</v>
      </c>
      <c r="Z149" s="52">
        <f t="shared" si="21"/>
        <v>6275.3249999999998</v>
      </c>
      <c r="AA149" s="52">
        <f t="shared" si="21"/>
        <v>6275.3249999999998</v>
      </c>
      <c r="AB149" s="52">
        <f t="shared" si="21"/>
        <v>6275.3249999999998</v>
      </c>
      <c r="AC149" s="52">
        <f t="shared" si="21"/>
        <v>6275.3249999999998</v>
      </c>
      <c r="AD149" s="52">
        <f t="shared" si="21"/>
        <v>6275.3249999999998</v>
      </c>
      <c r="AE149" s="52">
        <f t="shared" si="21"/>
        <v>6275.3249999999998</v>
      </c>
      <c r="AF149" s="52">
        <f t="shared" si="21"/>
        <v>6275.3249999999998</v>
      </c>
      <c r="AG149" s="52">
        <f t="shared" si="21"/>
        <v>6275.3249999999998</v>
      </c>
      <c r="AH149" s="52">
        <f t="shared" si="21"/>
        <v>6275.3249999999998</v>
      </c>
      <c r="AI149" s="52">
        <f t="shared" si="21"/>
        <v>6275.3249999999998</v>
      </c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</row>
    <row r="150" spans="1:79" s="54" customFormat="1" ht="32.450000000000003" customHeight="1" x14ac:dyDescent="0.25">
      <c r="A150" s="43" t="s">
        <v>172</v>
      </c>
      <c r="B150" s="44" t="s">
        <v>320</v>
      </c>
      <c r="C150" s="45" t="s">
        <v>327</v>
      </c>
      <c r="D150" s="45"/>
      <c r="E150" s="45"/>
      <c r="F150" s="44" t="s">
        <v>372</v>
      </c>
      <c r="G150" s="46" t="s">
        <v>373</v>
      </c>
      <c r="H150" s="46"/>
      <c r="I150" s="47">
        <v>96520</v>
      </c>
      <c r="J150" s="47"/>
      <c r="K150" s="47"/>
      <c r="L150" s="47"/>
      <c r="M150" s="47">
        <f t="shared" si="16"/>
        <v>96520</v>
      </c>
      <c r="N150" s="48">
        <v>0.49387691670120182</v>
      </c>
      <c r="O150" s="48"/>
      <c r="P150" s="48"/>
      <c r="Q150" s="48"/>
      <c r="R150" s="49">
        <v>-48851</v>
      </c>
      <c r="S150" s="49"/>
      <c r="T150" s="49"/>
      <c r="V150" s="51">
        <f t="shared" si="18"/>
        <v>4826</v>
      </c>
      <c r="W150" s="52">
        <f t="shared" si="20"/>
        <v>101346</v>
      </c>
      <c r="X150" s="52">
        <f t="shared" si="19"/>
        <v>8445.5</v>
      </c>
      <c r="Y150" s="52">
        <f t="shared" si="21"/>
        <v>8445.5</v>
      </c>
      <c r="Z150" s="52">
        <f t="shared" si="21"/>
        <v>8445.5</v>
      </c>
      <c r="AA150" s="52">
        <f t="shared" si="21"/>
        <v>8445.5</v>
      </c>
      <c r="AB150" s="52">
        <f t="shared" si="21"/>
        <v>8445.5</v>
      </c>
      <c r="AC150" s="52">
        <f t="shared" si="21"/>
        <v>8445.5</v>
      </c>
      <c r="AD150" s="52">
        <f t="shared" si="21"/>
        <v>8445.5</v>
      </c>
      <c r="AE150" s="52">
        <f t="shared" si="21"/>
        <v>8445.5</v>
      </c>
      <c r="AF150" s="52">
        <f t="shared" si="21"/>
        <v>8445.5</v>
      </c>
      <c r="AG150" s="52">
        <f t="shared" si="21"/>
        <v>8445.5</v>
      </c>
      <c r="AH150" s="52">
        <f t="shared" si="21"/>
        <v>8445.5</v>
      </c>
      <c r="AI150" s="52">
        <f t="shared" si="21"/>
        <v>8445.5</v>
      </c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</row>
    <row r="151" spans="1:79" s="54" customFormat="1" ht="32.450000000000003" customHeight="1" x14ac:dyDescent="0.25">
      <c r="A151" s="43" t="s">
        <v>172</v>
      </c>
      <c r="B151" s="44" t="s">
        <v>320</v>
      </c>
      <c r="C151" s="45" t="s">
        <v>327</v>
      </c>
      <c r="D151" s="45"/>
      <c r="E151" s="45"/>
      <c r="F151" s="44" t="s">
        <v>374</v>
      </c>
      <c r="G151" s="46" t="s">
        <v>375</v>
      </c>
      <c r="H151" s="46"/>
      <c r="I151" s="47">
        <v>17573</v>
      </c>
      <c r="J151" s="47"/>
      <c r="K151" s="47">
        <v>12115</v>
      </c>
      <c r="L151" s="47"/>
      <c r="M151" s="47">
        <f t="shared" si="16"/>
        <v>29688</v>
      </c>
      <c r="N151" s="48">
        <v>1.2650657258293974</v>
      </c>
      <c r="O151" s="48"/>
      <c r="P151" s="48"/>
      <c r="Q151" s="48"/>
      <c r="R151" s="49">
        <v>4658</v>
      </c>
      <c r="S151" s="49"/>
      <c r="T151" s="49"/>
      <c r="V151" s="51">
        <f t="shared" si="18"/>
        <v>1484.4</v>
      </c>
      <c r="W151" s="52">
        <f t="shared" si="20"/>
        <v>31172.400000000001</v>
      </c>
      <c r="X151" s="52">
        <f t="shared" si="19"/>
        <v>2597.7000000000003</v>
      </c>
      <c r="Y151" s="52">
        <f t="shared" si="21"/>
        <v>2597.7000000000003</v>
      </c>
      <c r="Z151" s="52">
        <f t="shared" si="21"/>
        <v>2597.7000000000003</v>
      </c>
      <c r="AA151" s="52">
        <f t="shared" si="21"/>
        <v>2597.7000000000003</v>
      </c>
      <c r="AB151" s="52">
        <f t="shared" si="21"/>
        <v>2597.7000000000003</v>
      </c>
      <c r="AC151" s="52">
        <f t="shared" si="21"/>
        <v>2597.7000000000003</v>
      </c>
      <c r="AD151" s="52">
        <f t="shared" si="21"/>
        <v>2597.7000000000003</v>
      </c>
      <c r="AE151" s="52">
        <f t="shared" si="21"/>
        <v>2597.7000000000003</v>
      </c>
      <c r="AF151" s="52">
        <f t="shared" si="21"/>
        <v>2597.7000000000003</v>
      </c>
      <c r="AG151" s="52">
        <f t="shared" si="21"/>
        <v>2597.7000000000003</v>
      </c>
      <c r="AH151" s="52">
        <f t="shared" si="21"/>
        <v>2597.7000000000003</v>
      </c>
      <c r="AI151" s="52">
        <f t="shared" si="21"/>
        <v>2597.7000000000003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</row>
    <row r="152" spans="1:79" s="54" customFormat="1" ht="22.7" customHeight="1" x14ac:dyDescent="0.25">
      <c r="A152" s="43" t="s">
        <v>172</v>
      </c>
      <c r="B152" s="44" t="s">
        <v>320</v>
      </c>
      <c r="C152" s="45" t="s">
        <v>327</v>
      </c>
      <c r="D152" s="45"/>
      <c r="E152" s="45"/>
      <c r="F152" s="44" t="s">
        <v>376</v>
      </c>
      <c r="G152" s="46" t="s">
        <v>377</v>
      </c>
      <c r="H152" s="46"/>
      <c r="I152" s="47">
        <v>37534</v>
      </c>
      <c r="J152" s="47"/>
      <c r="K152" s="47"/>
      <c r="L152" s="47"/>
      <c r="M152" s="47">
        <f t="shared" si="16"/>
        <v>37534</v>
      </c>
      <c r="N152" s="48">
        <v>0.46528480844034742</v>
      </c>
      <c r="O152" s="48"/>
      <c r="P152" s="48"/>
      <c r="Q152" s="48"/>
      <c r="R152" s="49">
        <v>-20070</v>
      </c>
      <c r="S152" s="49"/>
      <c r="T152" s="49"/>
      <c r="V152" s="51">
        <f t="shared" si="18"/>
        <v>1876.7</v>
      </c>
      <c r="W152" s="52">
        <f t="shared" si="20"/>
        <v>39410.699999999997</v>
      </c>
      <c r="X152" s="52">
        <f t="shared" si="19"/>
        <v>3284.2249999999999</v>
      </c>
      <c r="Y152" s="52">
        <f t="shared" si="21"/>
        <v>3284.2249999999999</v>
      </c>
      <c r="Z152" s="52">
        <f t="shared" si="21"/>
        <v>3284.2249999999999</v>
      </c>
      <c r="AA152" s="52">
        <f t="shared" si="21"/>
        <v>3284.2249999999999</v>
      </c>
      <c r="AB152" s="52">
        <f t="shared" si="21"/>
        <v>3284.2249999999999</v>
      </c>
      <c r="AC152" s="52">
        <f t="shared" si="21"/>
        <v>3284.2249999999999</v>
      </c>
      <c r="AD152" s="52">
        <f t="shared" si="21"/>
        <v>3284.2249999999999</v>
      </c>
      <c r="AE152" s="52">
        <f t="shared" si="21"/>
        <v>3284.2249999999999</v>
      </c>
      <c r="AF152" s="52">
        <f t="shared" si="21"/>
        <v>3284.2249999999999</v>
      </c>
      <c r="AG152" s="52">
        <f t="shared" si="21"/>
        <v>3284.2249999999999</v>
      </c>
      <c r="AH152" s="52">
        <f t="shared" si="21"/>
        <v>3284.2249999999999</v>
      </c>
      <c r="AI152" s="52">
        <f t="shared" si="21"/>
        <v>3284.2249999999999</v>
      </c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</row>
    <row r="153" spans="1:79" s="54" customFormat="1" ht="32.450000000000003" customHeight="1" x14ac:dyDescent="0.25">
      <c r="A153" s="43" t="s">
        <v>172</v>
      </c>
      <c r="B153" s="44" t="s">
        <v>320</v>
      </c>
      <c r="C153" s="45" t="s">
        <v>327</v>
      </c>
      <c r="D153" s="45"/>
      <c r="E153" s="45"/>
      <c r="F153" s="44" t="s">
        <v>378</v>
      </c>
      <c r="G153" s="46" t="s">
        <v>379</v>
      </c>
      <c r="H153" s="46"/>
      <c r="I153" s="47">
        <v>452605</v>
      </c>
      <c r="J153" s="47"/>
      <c r="K153" s="47">
        <v>307203</v>
      </c>
      <c r="L153" s="47"/>
      <c r="M153" s="47">
        <f t="shared" si="16"/>
        <v>759808</v>
      </c>
      <c r="N153" s="48">
        <v>1.4900542415572078</v>
      </c>
      <c r="O153" s="48"/>
      <c r="P153" s="48"/>
      <c r="Q153" s="48"/>
      <c r="R153" s="49">
        <v>221801</v>
      </c>
      <c r="S153" s="49"/>
      <c r="T153" s="49"/>
      <c r="V153" s="51">
        <f t="shared" si="18"/>
        <v>37990.400000000001</v>
      </c>
      <c r="W153" s="52">
        <f t="shared" si="20"/>
        <v>797798.40000000002</v>
      </c>
      <c r="X153" s="52">
        <f t="shared" si="19"/>
        <v>66483.199999999997</v>
      </c>
      <c r="Y153" s="52">
        <f t="shared" si="21"/>
        <v>66483.199999999997</v>
      </c>
      <c r="Z153" s="52">
        <f t="shared" si="21"/>
        <v>66483.199999999997</v>
      </c>
      <c r="AA153" s="52">
        <f t="shared" si="21"/>
        <v>66483.199999999997</v>
      </c>
      <c r="AB153" s="52">
        <f t="shared" si="21"/>
        <v>66483.199999999997</v>
      </c>
      <c r="AC153" s="52">
        <f t="shared" si="21"/>
        <v>66483.199999999997</v>
      </c>
      <c r="AD153" s="52">
        <f t="shared" si="21"/>
        <v>66483.199999999997</v>
      </c>
      <c r="AE153" s="52">
        <f t="shared" si="21"/>
        <v>66483.199999999997</v>
      </c>
      <c r="AF153" s="52">
        <f t="shared" si="21"/>
        <v>66483.199999999997</v>
      </c>
      <c r="AG153" s="52">
        <f t="shared" si="21"/>
        <v>66483.199999999997</v>
      </c>
      <c r="AH153" s="52">
        <f t="shared" si="21"/>
        <v>66483.199999999997</v>
      </c>
      <c r="AI153" s="52">
        <f t="shared" si="21"/>
        <v>66483.199999999997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</row>
    <row r="154" spans="1:79" s="54" customFormat="1" ht="32.450000000000003" customHeight="1" x14ac:dyDescent="0.25">
      <c r="A154" s="43" t="s">
        <v>172</v>
      </c>
      <c r="B154" s="44" t="s">
        <v>320</v>
      </c>
      <c r="C154" s="45" t="s">
        <v>327</v>
      </c>
      <c r="D154" s="45"/>
      <c r="E154" s="45"/>
      <c r="F154" s="44" t="s">
        <v>380</v>
      </c>
      <c r="G154" s="46" t="s">
        <v>381</v>
      </c>
      <c r="H154" s="46"/>
      <c r="I154" s="47">
        <v>1779011.7</v>
      </c>
      <c r="J154" s="47"/>
      <c r="K154" s="47">
        <v>572460</v>
      </c>
      <c r="L154" s="47"/>
      <c r="M154" s="47">
        <f t="shared" si="16"/>
        <v>2351471.7000000002</v>
      </c>
      <c r="N154" s="48">
        <v>1.1522352551138366</v>
      </c>
      <c r="O154" s="48"/>
      <c r="P154" s="48"/>
      <c r="Q154" s="48"/>
      <c r="R154" s="49">
        <v>270828.3</v>
      </c>
      <c r="S154" s="49"/>
      <c r="T154" s="49"/>
      <c r="V154" s="51">
        <f t="shared" si="18"/>
        <v>117573.58500000002</v>
      </c>
      <c r="W154" s="52">
        <f t="shared" si="20"/>
        <v>2469045.2850000001</v>
      </c>
      <c r="X154" s="52">
        <f t="shared" si="19"/>
        <v>205753.77375000002</v>
      </c>
      <c r="Y154" s="52">
        <f t="shared" si="21"/>
        <v>205753.77375000002</v>
      </c>
      <c r="Z154" s="52">
        <f t="shared" si="21"/>
        <v>205753.77375000002</v>
      </c>
      <c r="AA154" s="52">
        <f t="shared" si="21"/>
        <v>205753.77375000002</v>
      </c>
      <c r="AB154" s="52">
        <f t="shared" si="21"/>
        <v>205753.77375000002</v>
      </c>
      <c r="AC154" s="52">
        <f t="shared" si="21"/>
        <v>205753.77375000002</v>
      </c>
      <c r="AD154" s="52">
        <f t="shared" si="21"/>
        <v>205753.77375000002</v>
      </c>
      <c r="AE154" s="52">
        <f t="shared" si="21"/>
        <v>205753.77375000002</v>
      </c>
      <c r="AF154" s="52">
        <f t="shared" si="21"/>
        <v>205753.77375000002</v>
      </c>
      <c r="AG154" s="52">
        <f t="shared" si="21"/>
        <v>205753.77375000002</v>
      </c>
      <c r="AH154" s="52">
        <f t="shared" si="21"/>
        <v>205753.77375000002</v>
      </c>
      <c r="AI154" s="52">
        <f t="shared" si="21"/>
        <v>205753.77375000002</v>
      </c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</row>
    <row r="155" spans="1:79" s="54" customFormat="1" ht="22.7" customHeight="1" x14ac:dyDescent="0.25">
      <c r="A155" s="43" t="s">
        <v>172</v>
      </c>
      <c r="B155" s="44" t="s">
        <v>320</v>
      </c>
      <c r="C155" s="45" t="s">
        <v>327</v>
      </c>
      <c r="D155" s="45"/>
      <c r="E155" s="45"/>
      <c r="F155" s="44" t="s">
        <v>382</v>
      </c>
      <c r="G155" s="46" t="s">
        <v>383</v>
      </c>
      <c r="H155" s="46"/>
      <c r="I155" s="47">
        <v>125340</v>
      </c>
      <c r="J155" s="47"/>
      <c r="K155" s="47"/>
      <c r="L155" s="47"/>
      <c r="M155" s="47">
        <f t="shared" si="16"/>
        <v>125340</v>
      </c>
      <c r="N155" s="48">
        <v>0.67754108823998715</v>
      </c>
      <c r="O155" s="48"/>
      <c r="P155" s="48"/>
      <c r="Q155" s="48"/>
      <c r="R155" s="49">
        <v>-40417</v>
      </c>
      <c r="S155" s="49"/>
      <c r="T155" s="49"/>
      <c r="V155" s="51">
        <f t="shared" si="18"/>
        <v>6267</v>
      </c>
      <c r="W155" s="52">
        <f t="shared" si="20"/>
        <v>131607</v>
      </c>
      <c r="X155" s="52">
        <f t="shared" si="19"/>
        <v>10967.25</v>
      </c>
      <c r="Y155" s="52">
        <f t="shared" si="21"/>
        <v>10967.25</v>
      </c>
      <c r="Z155" s="52">
        <f t="shared" si="21"/>
        <v>10967.25</v>
      </c>
      <c r="AA155" s="52">
        <f t="shared" si="21"/>
        <v>10967.25</v>
      </c>
      <c r="AB155" s="52">
        <f t="shared" si="21"/>
        <v>10967.25</v>
      </c>
      <c r="AC155" s="52">
        <f t="shared" si="21"/>
        <v>10967.25</v>
      </c>
      <c r="AD155" s="52">
        <f t="shared" si="21"/>
        <v>10967.25</v>
      </c>
      <c r="AE155" s="52">
        <f t="shared" si="21"/>
        <v>10967.25</v>
      </c>
      <c r="AF155" s="52">
        <f t="shared" si="21"/>
        <v>10967.25</v>
      </c>
      <c r="AG155" s="52">
        <f t="shared" si="21"/>
        <v>10967.25</v>
      </c>
      <c r="AH155" s="52">
        <f t="shared" si="21"/>
        <v>10967.25</v>
      </c>
      <c r="AI155" s="52">
        <f t="shared" si="21"/>
        <v>10967.25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</row>
    <row r="156" spans="1:79" s="54" customFormat="1" ht="32.450000000000003" customHeight="1" x14ac:dyDescent="0.25">
      <c r="A156" s="43" t="s">
        <v>172</v>
      </c>
      <c r="B156" s="44" t="s">
        <v>320</v>
      </c>
      <c r="C156" s="45" t="s">
        <v>327</v>
      </c>
      <c r="D156" s="45"/>
      <c r="E156" s="45"/>
      <c r="F156" s="44" t="s">
        <v>384</v>
      </c>
      <c r="G156" s="46" t="s">
        <v>385</v>
      </c>
      <c r="H156" s="46"/>
      <c r="I156" s="47">
        <v>101751.2</v>
      </c>
      <c r="J156" s="47"/>
      <c r="K156" s="47"/>
      <c r="L156" s="47"/>
      <c r="M156" s="47">
        <f t="shared" si="16"/>
        <v>101751.2</v>
      </c>
      <c r="N156" s="48">
        <v>0.89349314799235791</v>
      </c>
      <c r="O156" s="48"/>
      <c r="P156" s="48"/>
      <c r="Q156" s="48"/>
      <c r="R156" s="49">
        <v>-10837.2</v>
      </c>
      <c r="S156" s="49"/>
      <c r="T156" s="49"/>
      <c r="V156" s="51">
        <f t="shared" si="18"/>
        <v>5087.5600000000004</v>
      </c>
      <c r="W156" s="52">
        <f t="shared" si="20"/>
        <v>106838.76</v>
      </c>
      <c r="X156" s="52">
        <f t="shared" si="19"/>
        <v>8903.23</v>
      </c>
      <c r="Y156" s="52">
        <f t="shared" si="21"/>
        <v>8903.23</v>
      </c>
      <c r="Z156" s="52">
        <f t="shared" si="21"/>
        <v>8903.23</v>
      </c>
      <c r="AA156" s="52">
        <f t="shared" si="21"/>
        <v>8903.23</v>
      </c>
      <c r="AB156" s="52">
        <f t="shared" si="21"/>
        <v>8903.23</v>
      </c>
      <c r="AC156" s="52">
        <f t="shared" si="21"/>
        <v>8903.23</v>
      </c>
      <c r="AD156" s="52">
        <f t="shared" si="21"/>
        <v>8903.23</v>
      </c>
      <c r="AE156" s="52">
        <f t="shared" si="21"/>
        <v>8903.23</v>
      </c>
      <c r="AF156" s="52">
        <f t="shared" si="21"/>
        <v>8903.23</v>
      </c>
      <c r="AG156" s="52">
        <f t="shared" si="21"/>
        <v>8903.23</v>
      </c>
      <c r="AH156" s="52">
        <f t="shared" si="21"/>
        <v>8903.23</v>
      </c>
      <c r="AI156" s="52">
        <f t="shared" si="21"/>
        <v>8903.23</v>
      </c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</row>
    <row r="157" spans="1:79" s="54" customFormat="1" ht="32.450000000000003" customHeight="1" x14ac:dyDescent="0.25">
      <c r="A157" s="43" t="s">
        <v>172</v>
      </c>
      <c r="B157" s="44" t="s">
        <v>320</v>
      </c>
      <c r="C157" s="45" t="s">
        <v>327</v>
      </c>
      <c r="D157" s="45"/>
      <c r="E157" s="45"/>
      <c r="F157" s="44" t="s">
        <v>386</v>
      </c>
      <c r="G157" s="46" t="s">
        <v>387</v>
      </c>
      <c r="H157" s="46"/>
      <c r="I157" s="47">
        <v>0</v>
      </c>
      <c r="J157" s="47"/>
      <c r="K157" s="47"/>
      <c r="L157" s="47"/>
      <c r="M157" s="47">
        <f t="shared" si="16"/>
        <v>0</v>
      </c>
      <c r="N157" s="48">
        <v>0</v>
      </c>
      <c r="O157" s="48"/>
      <c r="P157" s="48"/>
      <c r="Q157" s="48"/>
      <c r="R157" s="49">
        <v>0</v>
      </c>
      <c r="S157" s="49"/>
      <c r="T157" s="49"/>
      <c r="V157" s="51">
        <f t="shared" si="18"/>
        <v>0</v>
      </c>
      <c r="W157" s="52">
        <f t="shared" si="20"/>
        <v>0</v>
      </c>
      <c r="X157" s="52">
        <f t="shared" si="19"/>
        <v>0</v>
      </c>
      <c r="Y157" s="52">
        <f t="shared" si="21"/>
        <v>0</v>
      </c>
      <c r="Z157" s="52">
        <f t="shared" si="21"/>
        <v>0</v>
      </c>
      <c r="AA157" s="52">
        <f t="shared" si="21"/>
        <v>0</v>
      </c>
      <c r="AB157" s="52">
        <f t="shared" si="21"/>
        <v>0</v>
      </c>
      <c r="AC157" s="52">
        <f t="shared" si="21"/>
        <v>0</v>
      </c>
      <c r="AD157" s="52">
        <f t="shared" si="21"/>
        <v>0</v>
      </c>
      <c r="AE157" s="52">
        <f t="shared" si="21"/>
        <v>0</v>
      </c>
      <c r="AF157" s="52">
        <f t="shared" si="21"/>
        <v>0</v>
      </c>
      <c r="AG157" s="52">
        <f t="shared" si="21"/>
        <v>0</v>
      </c>
      <c r="AH157" s="52">
        <f t="shared" si="21"/>
        <v>0</v>
      </c>
      <c r="AI157" s="52">
        <f t="shared" si="21"/>
        <v>0</v>
      </c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</row>
    <row r="158" spans="1:79" s="54" customFormat="1" ht="16.7" customHeight="1" x14ac:dyDescent="0.25">
      <c r="A158" s="43" t="s">
        <v>172</v>
      </c>
      <c r="B158" s="44" t="s">
        <v>320</v>
      </c>
      <c r="C158" s="45" t="s">
        <v>327</v>
      </c>
      <c r="D158" s="45"/>
      <c r="E158" s="45"/>
      <c r="F158" s="44" t="s">
        <v>388</v>
      </c>
      <c r="G158" s="46" t="s">
        <v>389</v>
      </c>
      <c r="H158" s="46"/>
      <c r="I158" s="47">
        <v>471450</v>
      </c>
      <c r="J158" s="47"/>
      <c r="K158" s="47"/>
      <c r="L158" s="47"/>
      <c r="M158" s="47">
        <f t="shared" si="16"/>
        <v>471450</v>
      </c>
      <c r="N158" s="48">
        <v>0.86902110510128328</v>
      </c>
      <c r="O158" s="48"/>
      <c r="P158" s="48"/>
      <c r="Q158" s="48"/>
      <c r="R158" s="49">
        <v>-61750</v>
      </c>
      <c r="S158" s="49"/>
      <c r="T158" s="49"/>
      <c r="V158" s="51">
        <f t="shared" si="18"/>
        <v>23572.5</v>
      </c>
      <c r="W158" s="52">
        <f t="shared" si="20"/>
        <v>495022.5</v>
      </c>
      <c r="X158" s="52">
        <f t="shared" si="19"/>
        <v>41251.875</v>
      </c>
      <c r="Y158" s="52">
        <f t="shared" si="21"/>
        <v>41251.875</v>
      </c>
      <c r="Z158" s="52">
        <f t="shared" si="21"/>
        <v>41251.875</v>
      </c>
      <c r="AA158" s="52">
        <f t="shared" si="21"/>
        <v>41251.875</v>
      </c>
      <c r="AB158" s="52">
        <f t="shared" si="21"/>
        <v>41251.875</v>
      </c>
      <c r="AC158" s="52">
        <f t="shared" si="21"/>
        <v>41251.875</v>
      </c>
      <c r="AD158" s="52">
        <f t="shared" si="21"/>
        <v>41251.875</v>
      </c>
      <c r="AE158" s="52">
        <f t="shared" si="21"/>
        <v>41251.875</v>
      </c>
      <c r="AF158" s="52">
        <f t="shared" si="21"/>
        <v>41251.875</v>
      </c>
      <c r="AG158" s="52">
        <f t="shared" si="21"/>
        <v>41251.875</v>
      </c>
      <c r="AH158" s="52">
        <f t="shared" si="21"/>
        <v>41251.875</v>
      </c>
      <c r="AI158" s="52">
        <f t="shared" si="21"/>
        <v>41251.875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</row>
    <row r="159" spans="1:79" s="54" customFormat="1" ht="32.450000000000003" customHeight="1" x14ac:dyDescent="0.25">
      <c r="A159" s="43" t="s">
        <v>172</v>
      </c>
      <c r="B159" s="44" t="s">
        <v>320</v>
      </c>
      <c r="C159" s="45" t="s">
        <v>327</v>
      </c>
      <c r="D159" s="45"/>
      <c r="E159" s="45"/>
      <c r="F159" s="44" t="s">
        <v>390</v>
      </c>
      <c r="G159" s="46" t="s">
        <v>391</v>
      </c>
      <c r="H159" s="46"/>
      <c r="I159" s="47">
        <v>1326</v>
      </c>
      <c r="J159" s="47"/>
      <c r="K159" s="47"/>
      <c r="L159" s="47"/>
      <c r="M159" s="47">
        <f t="shared" si="16"/>
        <v>1326</v>
      </c>
      <c r="N159" s="48">
        <v>0.21794871794871795</v>
      </c>
      <c r="O159" s="48"/>
      <c r="P159" s="48"/>
      <c r="Q159" s="48"/>
      <c r="R159" s="49">
        <v>-1037</v>
      </c>
      <c r="S159" s="49"/>
      <c r="T159" s="49"/>
      <c r="V159" s="51">
        <f t="shared" si="18"/>
        <v>66.3</v>
      </c>
      <c r="W159" s="52">
        <f t="shared" si="20"/>
        <v>1392.3</v>
      </c>
      <c r="X159" s="52">
        <f t="shared" si="19"/>
        <v>116.02499999999999</v>
      </c>
      <c r="Y159" s="52">
        <f t="shared" si="21"/>
        <v>116.02499999999999</v>
      </c>
      <c r="Z159" s="52">
        <f t="shared" si="21"/>
        <v>116.02499999999999</v>
      </c>
      <c r="AA159" s="52">
        <f t="shared" si="21"/>
        <v>116.02499999999999</v>
      </c>
      <c r="AB159" s="52">
        <f t="shared" si="21"/>
        <v>116.02499999999999</v>
      </c>
      <c r="AC159" s="52">
        <f t="shared" si="21"/>
        <v>116.02499999999999</v>
      </c>
      <c r="AD159" s="52">
        <f t="shared" si="21"/>
        <v>116.02499999999999</v>
      </c>
      <c r="AE159" s="52">
        <f t="shared" si="21"/>
        <v>116.02499999999999</v>
      </c>
      <c r="AF159" s="52">
        <f t="shared" si="21"/>
        <v>116.02499999999999</v>
      </c>
      <c r="AG159" s="52">
        <f t="shared" si="21"/>
        <v>116.02499999999999</v>
      </c>
      <c r="AH159" s="52">
        <f t="shared" si="21"/>
        <v>116.02499999999999</v>
      </c>
      <c r="AI159" s="52">
        <f t="shared" si="21"/>
        <v>116.02499999999999</v>
      </c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</row>
    <row r="160" spans="1:79" s="54" customFormat="1" ht="21.95" customHeight="1" x14ac:dyDescent="0.25">
      <c r="A160" s="43" t="s">
        <v>172</v>
      </c>
      <c r="B160" s="44" t="s">
        <v>320</v>
      </c>
      <c r="C160" s="45" t="s">
        <v>327</v>
      </c>
      <c r="D160" s="45"/>
      <c r="E160" s="45"/>
      <c r="F160" s="44" t="s">
        <v>392</v>
      </c>
      <c r="G160" s="46" t="s">
        <v>393</v>
      </c>
      <c r="H160" s="46"/>
      <c r="I160" s="47">
        <v>136075</v>
      </c>
      <c r="J160" s="47"/>
      <c r="K160" s="47"/>
      <c r="L160" s="47"/>
      <c r="M160" s="47">
        <f t="shared" si="16"/>
        <v>136075</v>
      </c>
      <c r="N160" s="48">
        <v>0.56935513503582591</v>
      </c>
      <c r="O160" s="48"/>
      <c r="P160" s="48"/>
      <c r="Q160" s="48"/>
      <c r="R160" s="49">
        <v>-58600</v>
      </c>
      <c r="S160" s="49"/>
      <c r="T160" s="49"/>
      <c r="V160" s="51">
        <f t="shared" si="18"/>
        <v>6803.75</v>
      </c>
      <c r="W160" s="52">
        <f t="shared" si="20"/>
        <v>142878.75</v>
      </c>
      <c r="X160" s="52">
        <f t="shared" si="19"/>
        <v>11906.5625</v>
      </c>
      <c r="Y160" s="52">
        <f t="shared" si="21"/>
        <v>11906.5625</v>
      </c>
      <c r="Z160" s="52">
        <f t="shared" si="21"/>
        <v>11906.5625</v>
      </c>
      <c r="AA160" s="52">
        <f t="shared" si="21"/>
        <v>11906.5625</v>
      </c>
      <c r="AB160" s="52">
        <f t="shared" si="21"/>
        <v>11906.5625</v>
      </c>
      <c r="AC160" s="52">
        <f t="shared" si="21"/>
        <v>11906.5625</v>
      </c>
      <c r="AD160" s="52">
        <f t="shared" si="21"/>
        <v>11906.5625</v>
      </c>
      <c r="AE160" s="52">
        <f t="shared" si="21"/>
        <v>11906.5625</v>
      </c>
      <c r="AF160" s="52">
        <f t="shared" si="21"/>
        <v>11906.5625</v>
      </c>
      <c r="AG160" s="52">
        <f t="shared" si="21"/>
        <v>11906.5625</v>
      </c>
      <c r="AH160" s="52">
        <f t="shared" si="21"/>
        <v>11906.5625</v>
      </c>
      <c r="AI160" s="52">
        <f t="shared" si="21"/>
        <v>11906.5625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</row>
    <row r="161" spans="1:79" s="54" customFormat="1" ht="32.450000000000003" customHeight="1" x14ac:dyDescent="0.25">
      <c r="A161" s="43" t="s">
        <v>172</v>
      </c>
      <c r="B161" s="44" t="s">
        <v>320</v>
      </c>
      <c r="C161" s="45" t="s">
        <v>327</v>
      </c>
      <c r="D161" s="45"/>
      <c r="E161" s="45"/>
      <c r="F161" s="44" t="s">
        <v>394</v>
      </c>
      <c r="G161" s="46" t="s">
        <v>395</v>
      </c>
      <c r="H161" s="46"/>
      <c r="I161" s="47">
        <v>44171.5</v>
      </c>
      <c r="J161" s="47"/>
      <c r="K161" s="47">
        <v>106925.5</v>
      </c>
      <c r="L161" s="47"/>
      <c r="M161" s="47">
        <f t="shared" si="16"/>
        <v>151097</v>
      </c>
      <c r="N161" s="48">
        <v>3.1942994917537324</v>
      </c>
      <c r="O161" s="48"/>
      <c r="P161" s="48"/>
      <c r="Q161" s="48"/>
      <c r="R161" s="49">
        <v>96925.5</v>
      </c>
      <c r="S161" s="49"/>
      <c r="T161" s="49"/>
      <c r="V161" s="51">
        <f t="shared" si="18"/>
        <v>7554.85</v>
      </c>
      <c r="W161" s="52">
        <f t="shared" si="20"/>
        <v>158651.85</v>
      </c>
      <c r="X161" s="52">
        <f t="shared" si="19"/>
        <v>13220.987500000001</v>
      </c>
      <c r="Y161" s="52">
        <f t="shared" si="21"/>
        <v>13220.987500000001</v>
      </c>
      <c r="Z161" s="52">
        <f t="shared" si="21"/>
        <v>13220.987500000001</v>
      </c>
      <c r="AA161" s="52">
        <f t="shared" si="21"/>
        <v>13220.987500000001</v>
      </c>
      <c r="AB161" s="52">
        <f t="shared" si="21"/>
        <v>13220.987500000001</v>
      </c>
      <c r="AC161" s="52">
        <f t="shared" si="21"/>
        <v>13220.987500000001</v>
      </c>
      <c r="AD161" s="52">
        <f t="shared" si="21"/>
        <v>13220.987500000001</v>
      </c>
      <c r="AE161" s="52">
        <f t="shared" si="21"/>
        <v>13220.987500000001</v>
      </c>
      <c r="AF161" s="52">
        <f t="shared" si="21"/>
        <v>13220.987500000001</v>
      </c>
      <c r="AG161" s="52">
        <f t="shared" si="21"/>
        <v>13220.987500000001</v>
      </c>
      <c r="AH161" s="52">
        <f t="shared" si="21"/>
        <v>13220.987500000001</v>
      </c>
      <c r="AI161" s="52">
        <f t="shared" si="21"/>
        <v>13220.987500000001</v>
      </c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</row>
    <row r="162" spans="1:79" s="54" customFormat="1" ht="32.450000000000003" customHeight="1" x14ac:dyDescent="0.25">
      <c r="A162" s="43" t="s">
        <v>172</v>
      </c>
      <c r="B162" s="44" t="s">
        <v>320</v>
      </c>
      <c r="C162" s="45" t="s">
        <v>327</v>
      </c>
      <c r="D162" s="45"/>
      <c r="E162" s="45"/>
      <c r="F162" s="44" t="s">
        <v>396</v>
      </c>
      <c r="G162" s="46" t="s">
        <v>397</v>
      </c>
      <c r="H162" s="46"/>
      <c r="I162" s="47">
        <v>15878</v>
      </c>
      <c r="J162" s="47"/>
      <c r="K162" s="47"/>
      <c r="L162" s="47"/>
      <c r="M162" s="47">
        <f t="shared" si="16"/>
        <v>15878</v>
      </c>
      <c r="N162" s="48">
        <v>0.52840408111852877</v>
      </c>
      <c r="O162" s="48"/>
      <c r="P162" s="48"/>
      <c r="Q162" s="48"/>
      <c r="R162" s="49">
        <v>-7488</v>
      </c>
      <c r="S162" s="49"/>
      <c r="T162" s="49"/>
      <c r="V162" s="51">
        <f t="shared" si="18"/>
        <v>793.90000000000009</v>
      </c>
      <c r="W162" s="52">
        <f t="shared" si="20"/>
        <v>16671.900000000001</v>
      </c>
      <c r="X162" s="52">
        <f t="shared" si="19"/>
        <v>1389.325</v>
      </c>
      <c r="Y162" s="52">
        <f t="shared" si="21"/>
        <v>1389.325</v>
      </c>
      <c r="Z162" s="52">
        <f t="shared" si="21"/>
        <v>1389.325</v>
      </c>
      <c r="AA162" s="52">
        <f t="shared" si="21"/>
        <v>1389.325</v>
      </c>
      <c r="AB162" s="52">
        <f t="shared" si="21"/>
        <v>1389.325</v>
      </c>
      <c r="AC162" s="52">
        <f t="shared" si="21"/>
        <v>1389.325</v>
      </c>
      <c r="AD162" s="52">
        <f t="shared" si="21"/>
        <v>1389.325</v>
      </c>
      <c r="AE162" s="52">
        <f t="shared" si="21"/>
        <v>1389.325</v>
      </c>
      <c r="AF162" s="52">
        <f t="shared" si="21"/>
        <v>1389.325</v>
      </c>
      <c r="AG162" s="52">
        <f t="shared" si="21"/>
        <v>1389.325</v>
      </c>
      <c r="AH162" s="52">
        <f t="shared" si="21"/>
        <v>1389.325</v>
      </c>
      <c r="AI162" s="52">
        <f t="shared" si="21"/>
        <v>1389.325</v>
      </c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</row>
    <row r="163" spans="1:79" s="54" customFormat="1" ht="32.450000000000003" customHeight="1" x14ac:dyDescent="0.25">
      <c r="A163" s="43" t="s">
        <v>172</v>
      </c>
      <c r="B163" s="44" t="s">
        <v>320</v>
      </c>
      <c r="C163" s="45" t="s">
        <v>327</v>
      </c>
      <c r="D163" s="45"/>
      <c r="E163" s="45"/>
      <c r="F163" s="44" t="s">
        <v>398</v>
      </c>
      <c r="G163" s="46" t="s">
        <v>399</v>
      </c>
      <c r="H163" s="46"/>
      <c r="I163" s="47">
        <v>418122</v>
      </c>
      <c r="J163" s="47"/>
      <c r="K163" s="47"/>
      <c r="L163" s="47"/>
      <c r="M163" s="47">
        <f t="shared" si="16"/>
        <v>418122</v>
      </c>
      <c r="N163" s="48">
        <v>0.32292249630490621</v>
      </c>
      <c r="O163" s="48"/>
      <c r="P163" s="48"/>
      <c r="Q163" s="48"/>
      <c r="R163" s="49">
        <v>-283101</v>
      </c>
      <c r="S163" s="49"/>
      <c r="T163" s="49"/>
      <c r="V163" s="51">
        <f t="shared" si="18"/>
        <v>20906.100000000002</v>
      </c>
      <c r="W163" s="52">
        <f t="shared" si="20"/>
        <v>439028.1</v>
      </c>
      <c r="X163" s="52">
        <f t="shared" si="19"/>
        <v>36585.674999999996</v>
      </c>
      <c r="Y163" s="52">
        <f t="shared" si="21"/>
        <v>36585.674999999996</v>
      </c>
      <c r="Z163" s="52">
        <f t="shared" si="21"/>
        <v>36585.674999999996</v>
      </c>
      <c r="AA163" s="52">
        <f t="shared" si="21"/>
        <v>36585.674999999996</v>
      </c>
      <c r="AB163" s="52">
        <f t="shared" si="21"/>
        <v>36585.674999999996</v>
      </c>
      <c r="AC163" s="52">
        <f t="shared" si="21"/>
        <v>36585.674999999996</v>
      </c>
      <c r="AD163" s="52">
        <f t="shared" si="21"/>
        <v>36585.674999999996</v>
      </c>
      <c r="AE163" s="52">
        <f t="shared" si="21"/>
        <v>36585.674999999996</v>
      </c>
      <c r="AF163" s="52">
        <f t="shared" si="21"/>
        <v>36585.674999999996</v>
      </c>
      <c r="AG163" s="52">
        <f t="shared" si="21"/>
        <v>36585.674999999996</v>
      </c>
      <c r="AH163" s="52">
        <f t="shared" si="21"/>
        <v>36585.674999999996</v>
      </c>
      <c r="AI163" s="52">
        <f t="shared" si="21"/>
        <v>36585.674999999996</v>
      </c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</row>
    <row r="164" spans="1:79" s="54" customFormat="1" ht="22.7" customHeight="1" x14ac:dyDescent="0.25">
      <c r="A164" s="43" t="s">
        <v>172</v>
      </c>
      <c r="B164" s="44" t="s">
        <v>320</v>
      </c>
      <c r="C164" s="45" t="s">
        <v>327</v>
      </c>
      <c r="D164" s="45"/>
      <c r="E164" s="45"/>
      <c r="F164" s="44" t="s">
        <v>400</v>
      </c>
      <c r="G164" s="46" t="s">
        <v>401</v>
      </c>
      <c r="H164" s="46"/>
      <c r="I164" s="47">
        <v>1230.5</v>
      </c>
      <c r="J164" s="47"/>
      <c r="K164" s="47">
        <v>573.5</v>
      </c>
      <c r="L164" s="47"/>
      <c r="M164" s="47">
        <f t="shared" si="16"/>
        <v>1804</v>
      </c>
      <c r="N164" s="48">
        <v>1.3035351483136937</v>
      </c>
      <c r="O164" s="48"/>
      <c r="P164" s="48"/>
      <c r="Q164" s="48"/>
      <c r="R164" s="49">
        <v>373.5</v>
      </c>
      <c r="S164" s="49"/>
      <c r="T164" s="49"/>
      <c r="V164" s="51">
        <f t="shared" si="18"/>
        <v>90.2</v>
      </c>
      <c r="W164" s="52">
        <f t="shared" si="20"/>
        <v>1894.2</v>
      </c>
      <c r="X164" s="52">
        <f t="shared" si="19"/>
        <v>157.85</v>
      </c>
      <c r="Y164" s="52">
        <f t="shared" si="21"/>
        <v>157.85</v>
      </c>
      <c r="Z164" s="52">
        <f t="shared" si="21"/>
        <v>157.85</v>
      </c>
      <c r="AA164" s="52">
        <f t="shared" si="21"/>
        <v>157.85</v>
      </c>
      <c r="AB164" s="52">
        <f t="shared" si="21"/>
        <v>157.85</v>
      </c>
      <c r="AC164" s="52">
        <f t="shared" si="21"/>
        <v>157.85</v>
      </c>
      <c r="AD164" s="52">
        <f t="shared" si="21"/>
        <v>157.85</v>
      </c>
      <c r="AE164" s="52">
        <f t="shared" si="21"/>
        <v>157.85</v>
      </c>
      <c r="AF164" s="52">
        <f t="shared" si="21"/>
        <v>157.85</v>
      </c>
      <c r="AG164" s="52">
        <f t="shared" si="21"/>
        <v>157.85</v>
      </c>
      <c r="AH164" s="52">
        <f t="shared" si="21"/>
        <v>157.85</v>
      </c>
      <c r="AI164" s="52">
        <f t="shared" si="21"/>
        <v>157.85</v>
      </c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</row>
    <row r="165" spans="1:79" s="54" customFormat="1" ht="32.450000000000003" customHeight="1" x14ac:dyDescent="0.25">
      <c r="A165" s="43" t="s">
        <v>172</v>
      </c>
      <c r="B165" s="44" t="s">
        <v>320</v>
      </c>
      <c r="C165" s="45" t="s">
        <v>327</v>
      </c>
      <c r="D165" s="45"/>
      <c r="E165" s="45"/>
      <c r="F165" s="44" t="s">
        <v>402</v>
      </c>
      <c r="G165" s="46" t="s">
        <v>403</v>
      </c>
      <c r="H165" s="46"/>
      <c r="I165" s="47">
        <v>0</v>
      </c>
      <c r="J165" s="47"/>
      <c r="K165" s="47"/>
      <c r="L165" s="47"/>
      <c r="M165" s="47">
        <f t="shared" si="16"/>
        <v>0</v>
      </c>
      <c r="N165" s="48">
        <v>0</v>
      </c>
      <c r="O165" s="48"/>
      <c r="P165" s="48"/>
      <c r="Q165" s="48"/>
      <c r="R165" s="49">
        <v>0</v>
      </c>
      <c r="S165" s="49"/>
      <c r="T165" s="49"/>
      <c r="V165" s="51">
        <f t="shared" si="18"/>
        <v>0</v>
      </c>
      <c r="W165" s="52">
        <f t="shared" si="20"/>
        <v>0</v>
      </c>
      <c r="X165" s="52">
        <f t="shared" si="19"/>
        <v>0</v>
      </c>
      <c r="Y165" s="52">
        <f t="shared" si="21"/>
        <v>0</v>
      </c>
      <c r="Z165" s="52">
        <f t="shared" si="21"/>
        <v>0</v>
      </c>
      <c r="AA165" s="52">
        <f t="shared" si="21"/>
        <v>0</v>
      </c>
      <c r="AB165" s="52">
        <f t="shared" si="21"/>
        <v>0</v>
      </c>
      <c r="AC165" s="52">
        <f t="shared" si="21"/>
        <v>0</v>
      </c>
      <c r="AD165" s="52">
        <f t="shared" si="21"/>
        <v>0</v>
      </c>
      <c r="AE165" s="52">
        <f t="shared" si="21"/>
        <v>0</v>
      </c>
      <c r="AF165" s="52">
        <f t="shared" si="21"/>
        <v>0</v>
      </c>
      <c r="AG165" s="52">
        <f t="shared" si="21"/>
        <v>0</v>
      </c>
      <c r="AH165" s="52">
        <f t="shared" si="21"/>
        <v>0</v>
      </c>
      <c r="AI165" s="52">
        <f t="shared" si="21"/>
        <v>0</v>
      </c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</row>
    <row r="166" spans="1:79" s="54" customFormat="1" ht="32.450000000000003" customHeight="1" x14ac:dyDescent="0.25">
      <c r="A166" s="43" t="s">
        <v>172</v>
      </c>
      <c r="B166" s="44" t="s">
        <v>320</v>
      </c>
      <c r="C166" s="45" t="s">
        <v>327</v>
      </c>
      <c r="D166" s="45"/>
      <c r="E166" s="45"/>
      <c r="F166" s="44" t="s">
        <v>404</v>
      </c>
      <c r="G166" s="46" t="s">
        <v>405</v>
      </c>
      <c r="H166" s="46"/>
      <c r="I166" s="47">
        <v>0</v>
      </c>
      <c r="J166" s="47"/>
      <c r="K166" s="47"/>
      <c r="L166" s="47"/>
      <c r="M166" s="47">
        <f t="shared" si="16"/>
        <v>0</v>
      </c>
      <c r="N166" s="48">
        <v>0</v>
      </c>
      <c r="O166" s="48"/>
      <c r="P166" s="48"/>
      <c r="Q166" s="48"/>
      <c r="R166" s="49">
        <v>0</v>
      </c>
      <c r="S166" s="49"/>
      <c r="T166" s="49"/>
      <c r="V166" s="51">
        <f t="shared" si="18"/>
        <v>0</v>
      </c>
      <c r="W166" s="52">
        <f t="shared" si="20"/>
        <v>0</v>
      </c>
      <c r="X166" s="52">
        <f t="shared" si="19"/>
        <v>0</v>
      </c>
      <c r="Y166" s="52">
        <f t="shared" si="21"/>
        <v>0</v>
      </c>
      <c r="Z166" s="52">
        <f t="shared" si="21"/>
        <v>0</v>
      </c>
      <c r="AA166" s="52">
        <f t="shared" si="21"/>
        <v>0</v>
      </c>
      <c r="AB166" s="52">
        <f t="shared" si="21"/>
        <v>0</v>
      </c>
      <c r="AC166" s="52">
        <f t="shared" si="21"/>
        <v>0</v>
      </c>
      <c r="AD166" s="52">
        <f t="shared" si="21"/>
        <v>0</v>
      </c>
      <c r="AE166" s="52">
        <f t="shared" si="21"/>
        <v>0</v>
      </c>
      <c r="AF166" s="52">
        <f t="shared" si="21"/>
        <v>0</v>
      </c>
      <c r="AG166" s="52">
        <f t="shared" si="21"/>
        <v>0</v>
      </c>
      <c r="AH166" s="52">
        <f t="shared" si="21"/>
        <v>0</v>
      </c>
      <c r="AI166" s="52">
        <f t="shared" si="21"/>
        <v>0</v>
      </c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</row>
    <row r="167" spans="1:79" s="54" customFormat="1" ht="32.450000000000003" customHeight="1" x14ac:dyDescent="0.25">
      <c r="A167" s="43" t="s">
        <v>172</v>
      </c>
      <c r="B167" s="44" t="s">
        <v>320</v>
      </c>
      <c r="C167" s="45" t="s">
        <v>327</v>
      </c>
      <c r="D167" s="45"/>
      <c r="E167" s="45"/>
      <c r="F167" s="44" t="s">
        <v>406</v>
      </c>
      <c r="G167" s="46" t="s">
        <v>407</v>
      </c>
      <c r="H167" s="46"/>
      <c r="I167" s="47">
        <v>1132388</v>
      </c>
      <c r="J167" s="47"/>
      <c r="K167" s="47"/>
      <c r="L167" s="47"/>
      <c r="M167" s="47">
        <f t="shared" si="16"/>
        <v>1132388</v>
      </c>
      <c r="N167" s="48">
        <v>0.51881284506723846</v>
      </c>
      <c r="O167" s="48"/>
      <c r="P167" s="48"/>
      <c r="Q167" s="48"/>
      <c r="R167" s="49">
        <v>-544890.56000000006</v>
      </c>
      <c r="S167" s="49"/>
      <c r="T167" s="49"/>
      <c r="V167" s="51">
        <f t="shared" si="18"/>
        <v>56619.4</v>
      </c>
      <c r="W167" s="52">
        <f t="shared" si="20"/>
        <v>1189007.3999999999</v>
      </c>
      <c r="X167" s="52">
        <f t="shared" si="19"/>
        <v>99083.95</v>
      </c>
      <c r="Y167" s="52">
        <f t="shared" si="21"/>
        <v>99083.95</v>
      </c>
      <c r="Z167" s="52">
        <f t="shared" si="21"/>
        <v>99083.95</v>
      </c>
      <c r="AA167" s="52">
        <f t="shared" si="21"/>
        <v>99083.95</v>
      </c>
      <c r="AB167" s="52">
        <f t="shared" si="21"/>
        <v>99083.95</v>
      </c>
      <c r="AC167" s="52">
        <f t="shared" si="21"/>
        <v>99083.95</v>
      </c>
      <c r="AD167" s="52">
        <f t="shared" si="21"/>
        <v>99083.95</v>
      </c>
      <c r="AE167" s="52">
        <f t="shared" si="21"/>
        <v>99083.95</v>
      </c>
      <c r="AF167" s="52">
        <f t="shared" si="21"/>
        <v>99083.95</v>
      </c>
      <c r="AG167" s="52">
        <f t="shared" si="21"/>
        <v>99083.95</v>
      </c>
      <c r="AH167" s="52">
        <f t="shared" si="21"/>
        <v>99083.95</v>
      </c>
      <c r="AI167" s="52">
        <f t="shared" si="21"/>
        <v>99083.95</v>
      </c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</row>
    <row r="168" spans="1:79" s="54" customFormat="1" ht="16.7" customHeight="1" x14ac:dyDescent="0.25">
      <c r="A168" s="43" t="s">
        <v>172</v>
      </c>
      <c r="B168" s="44" t="s">
        <v>320</v>
      </c>
      <c r="C168" s="45" t="s">
        <v>327</v>
      </c>
      <c r="D168" s="45"/>
      <c r="E168" s="45"/>
      <c r="F168" s="44" t="s">
        <v>408</v>
      </c>
      <c r="G168" s="46" t="s">
        <v>409</v>
      </c>
      <c r="H168" s="46"/>
      <c r="I168" s="47">
        <v>0</v>
      </c>
      <c r="J168" s="47"/>
      <c r="K168" s="47">
        <v>84347.9</v>
      </c>
      <c r="L168" s="47"/>
      <c r="M168" s="47">
        <f t="shared" si="16"/>
        <v>84347.9</v>
      </c>
      <c r="N168" s="48">
        <v>0</v>
      </c>
      <c r="O168" s="48"/>
      <c r="P168" s="48"/>
      <c r="Q168" s="48"/>
      <c r="R168" s="49">
        <v>73346</v>
      </c>
      <c r="S168" s="49"/>
      <c r="T168" s="49"/>
      <c r="V168" s="51">
        <f t="shared" si="18"/>
        <v>4217.3949999999995</v>
      </c>
      <c r="W168" s="52">
        <f t="shared" si="20"/>
        <v>88565.294999999998</v>
      </c>
      <c r="X168" s="52">
        <f t="shared" si="19"/>
        <v>7380.4412499999999</v>
      </c>
      <c r="Y168" s="52">
        <f t="shared" si="21"/>
        <v>7380.4412499999999</v>
      </c>
      <c r="Z168" s="52">
        <f t="shared" si="21"/>
        <v>7380.4412499999999</v>
      </c>
      <c r="AA168" s="52">
        <f t="shared" si="21"/>
        <v>7380.4412499999999</v>
      </c>
      <c r="AB168" s="52">
        <f t="shared" si="21"/>
        <v>7380.4412499999999</v>
      </c>
      <c r="AC168" s="52">
        <f t="shared" si="21"/>
        <v>7380.4412499999999</v>
      </c>
      <c r="AD168" s="52">
        <f t="shared" si="21"/>
        <v>7380.4412499999999</v>
      </c>
      <c r="AE168" s="52">
        <f t="shared" si="21"/>
        <v>7380.4412499999999</v>
      </c>
      <c r="AF168" s="52">
        <f t="shared" si="21"/>
        <v>7380.4412499999999</v>
      </c>
      <c r="AG168" s="52">
        <f t="shared" si="21"/>
        <v>7380.4412499999999</v>
      </c>
      <c r="AH168" s="52">
        <f t="shared" si="21"/>
        <v>7380.4412499999999</v>
      </c>
      <c r="AI168" s="52">
        <f t="shared" si="21"/>
        <v>7380.4412499999999</v>
      </c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</row>
    <row r="169" spans="1:79" s="54" customFormat="1" ht="22.7" customHeight="1" x14ac:dyDescent="0.25">
      <c r="A169" s="43" t="s">
        <v>172</v>
      </c>
      <c r="B169" s="44" t="s">
        <v>320</v>
      </c>
      <c r="C169" s="45" t="s">
        <v>327</v>
      </c>
      <c r="D169" s="45"/>
      <c r="E169" s="45"/>
      <c r="F169" s="44" t="s">
        <v>410</v>
      </c>
      <c r="G169" s="46" t="s">
        <v>411</v>
      </c>
      <c r="H169" s="46"/>
      <c r="I169" s="47">
        <v>0</v>
      </c>
      <c r="J169" s="47"/>
      <c r="K169" s="47"/>
      <c r="L169" s="47"/>
      <c r="M169" s="47">
        <f t="shared" si="16"/>
        <v>0</v>
      </c>
      <c r="N169" s="48">
        <v>0</v>
      </c>
      <c r="O169" s="48"/>
      <c r="P169" s="48"/>
      <c r="Q169" s="48"/>
      <c r="R169" s="49">
        <v>0</v>
      </c>
      <c r="S169" s="49"/>
      <c r="T169" s="49"/>
      <c r="V169" s="51">
        <f t="shared" si="18"/>
        <v>0</v>
      </c>
      <c r="W169" s="52">
        <f t="shared" si="20"/>
        <v>0</v>
      </c>
      <c r="X169" s="52">
        <f t="shared" si="19"/>
        <v>0</v>
      </c>
      <c r="Y169" s="52">
        <f t="shared" si="21"/>
        <v>0</v>
      </c>
      <c r="Z169" s="52">
        <f t="shared" si="21"/>
        <v>0</v>
      </c>
      <c r="AA169" s="52">
        <f t="shared" si="21"/>
        <v>0</v>
      </c>
      <c r="AB169" s="52">
        <f t="shared" si="21"/>
        <v>0</v>
      </c>
      <c r="AC169" s="52">
        <f t="shared" si="21"/>
        <v>0</v>
      </c>
      <c r="AD169" s="52">
        <f t="shared" si="21"/>
        <v>0</v>
      </c>
      <c r="AE169" s="52">
        <f t="shared" si="21"/>
        <v>0</v>
      </c>
      <c r="AF169" s="52">
        <f t="shared" si="21"/>
        <v>0</v>
      </c>
      <c r="AG169" s="52">
        <f t="shared" si="21"/>
        <v>0</v>
      </c>
      <c r="AH169" s="52">
        <f t="shared" si="21"/>
        <v>0</v>
      </c>
      <c r="AI169" s="52">
        <f t="shared" si="21"/>
        <v>0</v>
      </c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</row>
    <row r="170" spans="1:79" s="54" customFormat="1" ht="21.95" customHeight="1" x14ac:dyDescent="0.25">
      <c r="A170" s="43" t="s">
        <v>172</v>
      </c>
      <c r="B170" s="44" t="s">
        <v>320</v>
      </c>
      <c r="C170" s="45" t="s">
        <v>327</v>
      </c>
      <c r="D170" s="45"/>
      <c r="E170" s="45"/>
      <c r="F170" s="44" t="s">
        <v>412</v>
      </c>
      <c r="G170" s="46" t="s">
        <v>413</v>
      </c>
      <c r="H170" s="46"/>
      <c r="I170" s="47">
        <v>0</v>
      </c>
      <c r="J170" s="47"/>
      <c r="K170" s="47"/>
      <c r="L170" s="47"/>
      <c r="M170" s="47">
        <f t="shared" si="16"/>
        <v>0</v>
      </c>
      <c r="N170" s="48">
        <v>0</v>
      </c>
      <c r="O170" s="48"/>
      <c r="P170" s="48"/>
      <c r="Q170" s="48"/>
      <c r="R170" s="49">
        <v>0</v>
      </c>
      <c r="S170" s="49"/>
      <c r="T170" s="49"/>
      <c r="V170" s="51">
        <f t="shared" si="18"/>
        <v>0</v>
      </c>
      <c r="W170" s="52">
        <f t="shared" si="20"/>
        <v>0</v>
      </c>
      <c r="X170" s="52">
        <f t="shared" si="19"/>
        <v>0</v>
      </c>
      <c r="Y170" s="52">
        <f t="shared" si="21"/>
        <v>0</v>
      </c>
      <c r="Z170" s="52">
        <f t="shared" si="21"/>
        <v>0</v>
      </c>
      <c r="AA170" s="52">
        <f t="shared" si="21"/>
        <v>0</v>
      </c>
      <c r="AB170" s="52">
        <f t="shared" si="21"/>
        <v>0</v>
      </c>
      <c r="AC170" s="52">
        <f t="shared" si="21"/>
        <v>0</v>
      </c>
      <c r="AD170" s="52">
        <f t="shared" si="21"/>
        <v>0</v>
      </c>
      <c r="AE170" s="52">
        <f t="shared" si="21"/>
        <v>0</v>
      </c>
      <c r="AF170" s="52">
        <f t="shared" si="21"/>
        <v>0</v>
      </c>
      <c r="AG170" s="52">
        <f t="shared" si="21"/>
        <v>0</v>
      </c>
      <c r="AH170" s="52">
        <f t="shared" si="21"/>
        <v>0</v>
      </c>
      <c r="AI170" s="52">
        <f t="shared" si="21"/>
        <v>0</v>
      </c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</row>
    <row r="171" spans="1:79" s="54" customFormat="1" ht="16.7" customHeight="1" x14ac:dyDescent="0.25">
      <c r="A171" s="43" t="s">
        <v>172</v>
      </c>
      <c r="B171" s="44" t="s">
        <v>320</v>
      </c>
      <c r="C171" s="45" t="s">
        <v>327</v>
      </c>
      <c r="D171" s="45"/>
      <c r="E171" s="45"/>
      <c r="F171" s="44" t="s">
        <v>414</v>
      </c>
      <c r="G171" s="46" t="s">
        <v>415</v>
      </c>
      <c r="H171" s="46"/>
      <c r="I171" s="47">
        <v>55000</v>
      </c>
      <c r="J171" s="47"/>
      <c r="K171" s="47"/>
      <c r="L171" s="47"/>
      <c r="M171" s="47">
        <f t="shared" si="16"/>
        <v>55000</v>
      </c>
      <c r="N171" s="48">
        <v>2.7272727272727271E-2</v>
      </c>
      <c r="O171" s="48"/>
      <c r="P171" s="48"/>
      <c r="Q171" s="48"/>
      <c r="R171" s="49">
        <v>-53500</v>
      </c>
      <c r="S171" s="49"/>
      <c r="T171" s="49"/>
      <c r="V171" s="51">
        <f t="shared" si="18"/>
        <v>2750</v>
      </c>
      <c r="W171" s="52">
        <f t="shared" si="20"/>
        <v>57750</v>
      </c>
      <c r="X171" s="52">
        <f t="shared" si="19"/>
        <v>4812.5</v>
      </c>
      <c r="Y171" s="52">
        <f t="shared" si="21"/>
        <v>4812.5</v>
      </c>
      <c r="Z171" s="52">
        <f t="shared" si="21"/>
        <v>4812.5</v>
      </c>
      <c r="AA171" s="52">
        <f t="shared" si="21"/>
        <v>4812.5</v>
      </c>
      <c r="AB171" s="52">
        <f t="shared" si="21"/>
        <v>4812.5</v>
      </c>
      <c r="AC171" s="52">
        <f t="shared" si="21"/>
        <v>4812.5</v>
      </c>
      <c r="AD171" s="52">
        <f t="shared" si="21"/>
        <v>4812.5</v>
      </c>
      <c r="AE171" s="52">
        <f t="shared" si="21"/>
        <v>4812.5</v>
      </c>
      <c r="AF171" s="52">
        <f t="shared" si="21"/>
        <v>4812.5</v>
      </c>
      <c r="AG171" s="52">
        <f t="shared" si="21"/>
        <v>4812.5</v>
      </c>
      <c r="AH171" s="52">
        <f t="shared" si="21"/>
        <v>4812.5</v>
      </c>
      <c r="AI171" s="52">
        <f t="shared" si="21"/>
        <v>4812.5</v>
      </c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</row>
    <row r="172" spans="1:79" s="54" customFormat="1" ht="22.7" customHeight="1" x14ac:dyDescent="0.25">
      <c r="A172" s="43" t="s">
        <v>172</v>
      </c>
      <c r="B172" s="44" t="s">
        <v>320</v>
      </c>
      <c r="C172" s="45" t="s">
        <v>327</v>
      </c>
      <c r="D172" s="45"/>
      <c r="E172" s="45"/>
      <c r="F172" s="44" t="s">
        <v>416</v>
      </c>
      <c r="G172" s="46" t="s">
        <v>417</v>
      </c>
      <c r="H172" s="46"/>
      <c r="I172" s="47">
        <v>1000</v>
      </c>
      <c r="J172" s="47"/>
      <c r="K172" s="47"/>
      <c r="L172" s="47"/>
      <c r="M172" s="47">
        <f t="shared" si="16"/>
        <v>1000</v>
      </c>
      <c r="N172" s="48">
        <v>0</v>
      </c>
      <c r="O172" s="48"/>
      <c r="P172" s="48"/>
      <c r="Q172" s="48"/>
      <c r="R172" s="49">
        <v>-1000</v>
      </c>
      <c r="S172" s="49"/>
      <c r="T172" s="49"/>
      <c r="V172" s="51">
        <f t="shared" si="18"/>
        <v>50</v>
      </c>
      <c r="W172" s="52">
        <f t="shared" si="20"/>
        <v>1050</v>
      </c>
      <c r="X172" s="52">
        <f t="shared" si="19"/>
        <v>87.5</v>
      </c>
      <c r="Y172" s="52">
        <f t="shared" si="21"/>
        <v>87.5</v>
      </c>
      <c r="Z172" s="52">
        <f t="shared" si="21"/>
        <v>87.5</v>
      </c>
      <c r="AA172" s="52">
        <f t="shared" ref="Y172:AK195" si="22">$W172/12</f>
        <v>87.5</v>
      </c>
      <c r="AB172" s="52">
        <f t="shared" si="22"/>
        <v>87.5</v>
      </c>
      <c r="AC172" s="52">
        <f t="shared" si="22"/>
        <v>87.5</v>
      </c>
      <c r="AD172" s="52">
        <f t="shared" si="22"/>
        <v>87.5</v>
      </c>
      <c r="AE172" s="52">
        <f t="shared" si="22"/>
        <v>87.5</v>
      </c>
      <c r="AF172" s="52">
        <f t="shared" si="22"/>
        <v>87.5</v>
      </c>
      <c r="AG172" s="52">
        <f t="shared" si="22"/>
        <v>87.5</v>
      </c>
      <c r="AH172" s="52">
        <f t="shared" si="22"/>
        <v>87.5</v>
      </c>
      <c r="AI172" s="52">
        <f t="shared" si="22"/>
        <v>87.5</v>
      </c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</row>
    <row r="173" spans="1:79" s="54" customFormat="1" ht="22.7" customHeight="1" x14ac:dyDescent="0.25">
      <c r="A173" s="43" t="s">
        <v>172</v>
      </c>
      <c r="B173" s="44" t="s">
        <v>320</v>
      </c>
      <c r="C173" s="45" t="s">
        <v>327</v>
      </c>
      <c r="D173" s="45"/>
      <c r="E173" s="45"/>
      <c r="F173" s="44" t="s">
        <v>418</v>
      </c>
      <c r="G173" s="46" t="s">
        <v>419</v>
      </c>
      <c r="H173" s="46"/>
      <c r="I173" s="47">
        <v>1190</v>
      </c>
      <c r="J173" s="47"/>
      <c r="K173" s="47"/>
      <c r="L173" s="47"/>
      <c r="M173" s="47">
        <f t="shared" si="16"/>
        <v>1190</v>
      </c>
      <c r="N173" s="48">
        <v>0.55882352941176472</v>
      </c>
      <c r="O173" s="48"/>
      <c r="P173" s="48"/>
      <c r="Q173" s="48"/>
      <c r="R173" s="49">
        <v>-525</v>
      </c>
      <c r="S173" s="49"/>
      <c r="T173" s="49"/>
      <c r="V173" s="51">
        <f t="shared" si="18"/>
        <v>59.5</v>
      </c>
      <c r="W173" s="52">
        <f t="shared" si="20"/>
        <v>1249.5</v>
      </c>
      <c r="X173" s="52">
        <f t="shared" si="19"/>
        <v>104.125</v>
      </c>
      <c r="Y173" s="52">
        <f t="shared" si="22"/>
        <v>104.125</v>
      </c>
      <c r="Z173" s="52">
        <f t="shared" si="22"/>
        <v>104.125</v>
      </c>
      <c r="AA173" s="52">
        <f t="shared" si="22"/>
        <v>104.125</v>
      </c>
      <c r="AB173" s="52">
        <f t="shared" si="22"/>
        <v>104.125</v>
      </c>
      <c r="AC173" s="52">
        <f t="shared" si="22"/>
        <v>104.125</v>
      </c>
      <c r="AD173" s="52">
        <f t="shared" si="22"/>
        <v>104.125</v>
      </c>
      <c r="AE173" s="52">
        <f t="shared" si="22"/>
        <v>104.125</v>
      </c>
      <c r="AF173" s="52">
        <f t="shared" si="22"/>
        <v>104.125</v>
      </c>
      <c r="AG173" s="52">
        <f t="shared" si="22"/>
        <v>104.125</v>
      </c>
      <c r="AH173" s="52">
        <f t="shared" si="22"/>
        <v>104.125</v>
      </c>
      <c r="AI173" s="52">
        <f t="shared" si="22"/>
        <v>104.125</v>
      </c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</row>
    <row r="174" spans="1:79" s="54" customFormat="1" ht="22.7" customHeight="1" x14ac:dyDescent="0.25">
      <c r="A174" s="43" t="s">
        <v>172</v>
      </c>
      <c r="B174" s="44" t="s">
        <v>320</v>
      </c>
      <c r="C174" s="45" t="s">
        <v>327</v>
      </c>
      <c r="D174" s="45"/>
      <c r="E174" s="45"/>
      <c r="F174" s="44" t="s">
        <v>420</v>
      </c>
      <c r="G174" s="46" t="s">
        <v>421</v>
      </c>
      <c r="H174" s="46"/>
      <c r="I174" s="47">
        <v>20898</v>
      </c>
      <c r="J174" s="47"/>
      <c r="K174" s="47"/>
      <c r="L174" s="47"/>
      <c r="M174" s="47">
        <f t="shared" si="16"/>
        <v>20898</v>
      </c>
      <c r="N174" s="48">
        <v>0.60500047851469041</v>
      </c>
      <c r="O174" s="48"/>
      <c r="P174" s="48"/>
      <c r="Q174" s="48"/>
      <c r="R174" s="49">
        <v>-8254.7000000000007</v>
      </c>
      <c r="S174" s="49"/>
      <c r="T174" s="49"/>
      <c r="V174" s="51">
        <f t="shared" si="18"/>
        <v>1044.9000000000001</v>
      </c>
      <c r="W174" s="52">
        <f t="shared" si="20"/>
        <v>21942.9</v>
      </c>
      <c r="X174" s="52">
        <f t="shared" si="19"/>
        <v>1828.575</v>
      </c>
      <c r="Y174" s="52">
        <f t="shared" si="22"/>
        <v>1828.575</v>
      </c>
      <c r="Z174" s="52">
        <f t="shared" si="22"/>
        <v>1828.575</v>
      </c>
      <c r="AA174" s="52">
        <f t="shared" si="22"/>
        <v>1828.575</v>
      </c>
      <c r="AB174" s="52">
        <f t="shared" si="22"/>
        <v>1828.575</v>
      </c>
      <c r="AC174" s="52">
        <f t="shared" si="22"/>
        <v>1828.575</v>
      </c>
      <c r="AD174" s="52">
        <f t="shared" si="22"/>
        <v>1828.575</v>
      </c>
      <c r="AE174" s="52">
        <f t="shared" si="22"/>
        <v>1828.575</v>
      </c>
      <c r="AF174" s="52">
        <f t="shared" si="22"/>
        <v>1828.575</v>
      </c>
      <c r="AG174" s="52">
        <f t="shared" si="22"/>
        <v>1828.575</v>
      </c>
      <c r="AH174" s="52">
        <f t="shared" si="22"/>
        <v>1828.575</v>
      </c>
      <c r="AI174" s="52">
        <f t="shared" si="22"/>
        <v>1828.575</v>
      </c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</row>
    <row r="175" spans="1:79" s="54" customFormat="1" ht="21.95" customHeight="1" x14ac:dyDescent="0.25">
      <c r="A175" s="43" t="s">
        <v>172</v>
      </c>
      <c r="B175" s="44" t="s">
        <v>320</v>
      </c>
      <c r="C175" s="45" t="s">
        <v>327</v>
      </c>
      <c r="D175" s="45"/>
      <c r="E175" s="45"/>
      <c r="F175" s="44" t="s">
        <v>422</v>
      </c>
      <c r="G175" s="46" t="s">
        <v>423</v>
      </c>
      <c r="H175" s="46"/>
      <c r="I175" s="47">
        <v>45000</v>
      </c>
      <c r="J175" s="47"/>
      <c r="K175" s="47">
        <v>157838.42000000001</v>
      </c>
      <c r="L175" s="47"/>
      <c r="M175" s="47">
        <f t="shared" si="16"/>
        <v>202838.42</v>
      </c>
      <c r="N175" s="48">
        <v>4.0500177777777777</v>
      </c>
      <c r="O175" s="48"/>
      <c r="P175" s="48"/>
      <c r="Q175" s="48"/>
      <c r="R175" s="49">
        <v>137250.79999999999</v>
      </c>
      <c r="S175" s="49"/>
      <c r="T175" s="49"/>
      <c r="V175" s="51">
        <f t="shared" si="18"/>
        <v>10141.921000000002</v>
      </c>
      <c r="W175" s="52">
        <f t="shared" si="20"/>
        <v>212980.34100000001</v>
      </c>
      <c r="X175" s="52">
        <f t="shared" si="19"/>
        <v>17748.36175</v>
      </c>
      <c r="Y175" s="52">
        <f t="shared" si="22"/>
        <v>17748.36175</v>
      </c>
      <c r="Z175" s="52">
        <f t="shared" si="22"/>
        <v>17748.36175</v>
      </c>
      <c r="AA175" s="52">
        <f t="shared" si="22"/>
        <v>17748.36175</v>
      </c>
      <c r="AB175" s="52">
        <f t="shared" si="22"/>
        <v>17748.36175</v>
      </c>
      <c r="AC175" s="52">
        <f t="shared" si="22"/>
        <v>17748.36175</v>
      </c>
      <c r="AD175" s="52">
        <f t="shared" si="22"/>
        <v>17748.36175</v>
      </c>
      <c r="AE175" s="52">
        <f t="shared" si="22"/>
        <v>17748.36175</v>
      </c>
      <c r="AF175" s="52">
        <f t="shared" si="22"/>
        <v>17748.36175</v>
      </c>
      <c r="AG175" s="52">
        <f t="shared" si="22"/>
        <v>17748.36175</v>
      </c>
      <c r="AH175" s="52">
        <f t="shared" si="22"/>
        <v>17748.36175</v>
      </c>
      <c r="AI175" s="52">
        <f t="shared" si="22"/>
        <v>17748.36175</v>
      </c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</row>
    <row r="176" spans="1:79" s="54" customFormat="1" ht="32.450000000000003" customHeight="1" x14ac:dyDescent="0.25">
      <c r="A176" s="43" t="s">
        <v>172</v>
      </c>
      <c r="B176" s="44" t="s">
        <v>320</v>
      </c>
      <c r="C176" s="45" t="s">
        <v>424</v>
      </c>
      <c r="D176" s="45"/>
      <c r="E176" s="45"/>
      <c r="F176" s="44" t="s">
        <v>425</v>
      </c>
      <c r="G176" s="46" t="s">
        <v>426</v>
      </c>
      <c r="H176" s="46"/>
      <c r="I176" s="47">
        <v>0</v>
      </c>
      <c r="J176" s="47"/>
      <c r="K176" s="47"/>
      <c r="L176" s="47"/>
      <c r="M176" s="47">
        <f t="shared" si="16"/>
        <v>0</v>
      </c>
      <c r="N176" s="48">
        <v>0</v>
      </c>
      <c r="O176" s="48"/>
      <c r="P176" s="48"/>
      <c r="Q176" s="48"/>
      <c r="R176" s="49">
        <v>0</v>
      </c>
      <c r="S176" s="49"/>
      <c r="T176" s="49"/>
      <c r="V176" s="51">
        <f t="shared" si="18"/>
        <v>0</v>
      </c>
      <c r="W176" s="52">
        <f t="shared" si="20"/>
        <v>0</v>
      </c>
      <c r="X176" s="52">
        <f t="shared" si="19"/>
        <v>0</v>
      </c>
      <c r="Y176" s="52">
        <f t="shared" si="22"/>
        <v>0</v>
      </c>
      <c r="Z176" s="52">
        <f t="shared" si="22"/>
        <v>0</v>
      </c>
      <c r="AA176" s="52">
        <f t="shared" si="22"/>
        <v>0</v>
      </c>
      <c r="AB176" s="52">
        <f t="shared" si="22"/>
        <v>0</v>
      </c>
      <c r="AC176" s="52">
        <f t="shared" si="22"/>
        <v>0</v>
      </c>
      <c r="AD176" s="52">
        <f t="shared" si="22"/>
        <v>0</v>
      </c>
      <c r="AE176" s="52">
        <f t="shared" si="22"/>
        <v>0</v>
      </c>
      <c r="AF176" s="52">
        <f t="shared" si="22"/>
        <v>0</v>
      </c>
      <c r="AG176" s="52">
        <f t="shared" si="22"/>
        <v>0</v>
      </c>
      <c r="AH176" s="52">
        <f t="shared" si="22"/>
        <v>0</v>
      </c>
      <c r="AI176" s="52">
        <f t="shared" si="22"/>
        <v>0</v>
      </c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</row>
    <row r="177" spans="1:79" s="40" customFormat="1" ht="22.7" customHeight="1" x14ac:dyDescent="0.25">
      <c r="A177" s="32" t="s">
        <v>172</v>
      </c>
      <c r="B177" s="33" t="s">
        <v>427</v>
      </c>
      <c r="C177" s="34" t="s">
        <v>428</v>
      </c>
      <c r="D177" s="34"/>
      <c r="E177" s="34"/>
      <c r="F177" s="35" t="s">
        <v>429</v>
      </c>
      <c r="G177" s="36" t="s">
        <v>430</v>
      </c>
      <c r="H177" s="36"/>
      <c r="I177" s="37">
        <v>96212</v>
      </c>
      <c r="J177" s="37"/>
      <c r="K177" s="37"/>
      <c r="L177" s="37"/>
      <c r="M177" s="37">
        <f>M179+M182+M185+M187</f>
        <v>118455.23</v>
      </c>
      <c r="N177" s="38">
        <v>0.56195141978131624</v>
      </c>
      <c r="O177" s="38"/>
      <c r="P177" s="38"/>
      <c r="Q177" s="38"/>
      <c r="R177" s="39">
        <v>-42145.53</v>
      </c>
      <c r="S177" s="39"/>
      <c r="T177" s="39"/>
      <c r="V177" s="41">
        <f t="shared" si="18"/>
        <v>5922.7615000000005</v>
      </c>
      <c r="W177" s="88">
        <f t="shared" si="20"/>
        <v>124377.9915</v>
      </c>
      <c r="X177" s="42">
        <f t="shared" si="19"/>
        <v>10364.832625000001</v>
      </c>
      <c r="Y177" s="42">
        <f t="shared" si="22"/>
        <v>10364.832625000001</v>
      </c>
      <c r="Z177" s="42">
        <f t="shared" si="22"/>
        <v>10364.832625000001</v>
      </c>
      <c r="AA177" s="42">
        <f t="shared" si="22"/>
        <v>10364.832625000001</v>
      </c>
      <c r="AB177" s="42">
        <f t="shared" si="22"/>
        <v>10364.832625000001</v>
      </c>
      <c r="AC177" s="42">
        <f t="shared" si="22"/>
        <v>10364.832625000001</v>
      </c>
      <c r="AD177" s="42">
        <f t="shared" si="22"/>
        <v>10364.832625000001</v>
      </c>
      <c r="AE177" s="42">
        <f t="shared" si="22"/>
        <v>10364.832625000001</v>
      </c>
      <c r="AF177" s="42">
        <f t="shared" si="22"/>
        <v>10364.832625000001</v>
      </c>
      <c r="AG177" s="42">
        <f t="shared" si="22"/>
        <v>10364.832625000001</v>
      </c>
      <c r="AH177" s="42">
        <f t="shared" si="22"/>
        <v>10364.832625000001</v>
      </c>
      <c r="AI177" s="42">
        <f t="shared" si="22"/>
        <v>10364.832625000001</v>
      </c>
    </row>
    <row r="178" spans="1:79" s="40" customFormat="1" ht="22.7" customHeight="1" x14ac:dyDescent="0.25">
      <c r="A178" s="32" t="s">
        <v>172</v>
      </c>
      <c r="B178" s="35" t="s">
        <v>427</v>
      </c>
      <c r="C178" s="34" t="s">
        <v>431</v>
      </c>
      <c r="D178" s="34"/>
      <c r="E178" s="34"/>
      <c r="F178" s="35" t="s">
        <v>432</v>
      </c>
      <c r="G178" s="36" t="s">
        <v>433</v>
      </c>
      <c r="H178" s="36"/>
      <c r="I178" s="37">
        <v>0</v>
      </c>
      <c r="J178" s="37"/>
      <c r="K178" s="37"/>
      <c r="L178" s="37"/>
      <c r="M178" s="37">
        <v>0</v>
      </c>
      <c r="N178" s="38">
        <v>0</v>
      </c>
      <c r="O178" s="38"/>
      <c r="P178" s="38"/>
      <c r="Q178" s="38"/>
      <c r="R178" s="39">
        <v>0</v>
      </c>
      <c r="S178" s="39"/>
      <c r="T178" s="39"/>
      <c r="V178" s="41">
        <f t="shared" si="18"/>
        <v>0</v>
      </c>
      <c r="W178" s="42">
        <f t="shared" si="20"/>
        <v>0</v>
      </c>
      <c r="X178" s="42">
        <f t="shared" si="19"/>
        <v>0</v>
      </c>
      <c r="Y178" s="42">
        <f t="shared" si="22"/>
        <v>0</v>
      </c>
      <c r="Z178" s="42">
        <f t="shared" si="22"/>
        <v>0</v>
      </c>
      <c r="AA178" s="42">
        <f t="shared" si="22"/>
        <v>0</v>
      </c>
      <c r="AB178" s="42">
        <f t="shared" si="22"/>
        <v>0</v>
      </c>
      <c r="AC178" s="42">
        <f t="shared" si="22"/>
        <v>0</v>
      </c>
      <c r="AD178" s="42">
        <f t="shared" si="22"/>
        <v>0</v>
      </c>
      <c r="AE178" s="42">
        <f t="shared" si="22"/>
        <v>0</v>
      </c>
      <c r="AF178" s="42">
        <f t="shared" si="22"/>
        <v>0</v>
      </c>
      <c r="AG178" s="42">
        <f t="shared" si="22"/>
        <v>0</v>
      </c>
      <c r="AH178" s="42">
        <f t="shared" si="22"/>
        <v>0</v>
      </c>
      <c r="AI178" s="42">
        <f t="shared" si="22"/>
        <v>0</v>
      </c>
    </row>
    <row r="179" spans="1:79" s="40" customFormat="1" ht="21.95" customHeight="1" x14ac:dyDescent="0.25">
      <c r="A179" s="32" t="s">
        <v>172</v>
      </c>
      <c r="B179" s="35" t="s">
        <v>427</v>
      </c>
      <c r="C179" s="34" t="s">
        <v>434</v>
      </c>
      <c r="D179" s="34"/>
      <c r="E179" s="34"/>
      <c r="F179" s="35" t="s">
        <v>435</v>
      </c>
      <c r="G179" s="36" t="s">
        <v>436</v>
      </c>
      <c r="H179" s="36"/>
      <c r="I179" s="37">
        <v>30712</v>
      </c>
      <c r="J179" s="37"/>
      <c r="K179" s="37"/>
      <c r="L179" s="37"/>
      <c r="M179" s="37">
        <f>M180</f>
        <v>45744.28</v>
      </c>
      <c r="N179" s="38">
        <v>0.9789193149257619</v>
      </c>
      <c r="O179" s="38"/>
      <c r="P179" s="38"/>
      <c r="Q179" s="38"/>
      <c r="R179" s="39">
        <v>-647.42999999999995</v>
      </c>
      <c r="S179" s="39"/>
      <c r="T179" s="39"/>
      <c r="V179" s="41">
        <f t="shared" si="18"/>
        <v>2287.2139999999999</v>
      </c>
      <c r="W179" s="42">
        <f t="shared" si="20"/>
        <v>48031.493999999999</v>
      </c>
      <c r="X179" s="42">
        <f t="shared" si="19"/>
        <v>4002.6244999999999</v>
      </c>
      <c r="Y179" s="42">
        <f t="shared" si="22"/>
        <v>4002.6244999999999</v>
      </c>
      <c r="Z179" s="42">
        <f t="shared" si="22"/>
        <v>4002.6244999999999</v>
      </c>
      <c r="AA179" s="42">
        <f t="shared" si="22"/>
        <v>4002.6244999999999</v>
      </c>
      <c r="AB179" s="42">
        <f t="shared" si="22"/>
        <v>4002.6244999999999</v>
      </c>
      <c r="AC179" s="42">
        <f t="shared" si="22"/>
        <v>4002.6244999999999</v>
      </c>
      <c r="AD179" s="42">
        <f t="shared" si="22"/>
        <v>4002.6244999999999</v>
      </c>
      <c r="AE179" s="42">
        <f t="shared" si="22"/>
        <v>4002.6244999999999</v>
      </c>
      <c r="AF179" s="42">
        <f t="shared" si="22"/>
        <v>4002.6244999999999</v>
      </c>
      <c r="AG179" s="42">
        <f t="shared" si="22"/>
        <v>4002.6244999999999</v>
      </c>
      <c r="AH179" s="42">
        <f t="shared" si="22"/>
        <v>4002.6244999999999</v>
      </c>
      <c r="AI179" s="42">
        <f t="shared" si="22"/>
        <v>4002.6244999999999</v>
      </c>
    </row>
    <row r="180" spans="1:79" s="40" customFormat="1" ht="16.7" customHeight="1" x14ac:dyDescent="0.25">
      <c r="A180" s="32" t="s">
        <v>172</v>
      </c>
      <c r="B180" s="35" t="s">
        <v>427</v>
      </c>
      <c r="C180" s="34" t="s">
        <v>434</v>
      </c>
      <c r="D180" s="34"/>
      <c r="E180" s="34"/>
      <c r="F180" s="35" t="s">
        <v>437</v>
      </c>
      <c r="G180" s="36" t="s">
        <v>438</v>
      </c>
      <c r="H180" s="36"/>
      <c r="I180" s="37">
        <v>30712</v>
      </c>
      <c r="J180" s="37"/>
      <c r="K180" s="37">
        <v>15032.28</v>
      </c>
      <c r="L180" s="37"/>
      <c r="M180" s="37">
        <f>I180+K180-L180</f>
        <v>45744.28</v>
      </c>
      <c r="N180" s="38">
        <v>0.9789193149257619</v>
      </c>
      <c r="O180" s="38"/>
      <c r="P180" s="38"/>
      <c r="Q180" s="38"/>
      <c r="R180" s="39">
        <v>-647.42999999999995</v>
      </c>
      <c r="S180" s="39"/>
      <c r="T180" s="39"/>
      <c r="V180" s="55">
        <f t="shared" si="18"/>
        <v>2287.2139999999999</v>
      </c>
      <c r="W180" s="42">
        <f t="shared" si="20"/>
        <v>48031.493999999999</v>
      </c>
      <c r="X180" s="42">
        <f t="shared" si="19"/>
        <v>4002.6244999999999</v>
      </c>
      <c r="Y180" s="42">
        <f t="shared" si="22"/>
        <v>4002.6244999999999</v>
      </c>
      <c r="Z180" s="42">
        <f t="shared" si="22"/>
        <v>4002.6244999999999</v>
      </c>
      <c r="AA180" s="42">
        <f t="shared" si="22"/>
        <v>4002.6244999999999</v>
      </c>
      <c r="AB180" s="42">
        <f t="shared" si="22"/>
        <v>4002.6244999999999</v>
      </c>
      <c r="AC180" s="42">
        <f t="shared" si="22"/>
        <v>4002.6244999999999</v>
      </c>
      <c r="AD180" s="42">
        <f t="shared" si="22"/>
        <v>4002.6244999999999</v>
      </c>
      <c r="AE180" s="42">
        <f t="shared" si="22"/>
        <v>4002.6244999999999</v>
      </c>
      <c r="AF180" s="42">
        <f t="shared" si="22"/>
        <v>4002.6244999999999</v>
      </c>
      <c r="AG180" s="42">
        <f t="shared" si="22"/>
        <v>4002.6244999999999</v>
      </c>
      <c r="AH180" s="42">
        <f t="shared" si="22"/>
        <v>4002.6244999999999</v>
      </c>
      <c r="AI180" s="42">
        <f t="shared" si="22"/>
        <v>4002.6244999999999</v>
      </c>
    </row>
    <row r="181" spans="1:79" s="40" customFormat="1" ht="22.7" customHeight="1" x14ac:dyDescent="0.25">
      <c r="A181" s="32" t="s">
        <v>172</v>
      </c>
      <c r="B181" s="35" t="s">
        <v>427</v>
      </c>
      <c r="C181" s="89" t="s">
        <v>439</v>
      </c>
      <c r="D181" s="90"/>
      <c r="E181" s="91"/>
      <c r="F181" s="35" t="s">
        <v>440</v>
      </c>
      <c r="G181" s="92" t="s">
        <v>441</v>
      </c>
      <c r="H181" s="93"/>
      <c r="I181" s="37">
        <v>0</v>
      </c>
      <c r="J181" s="37"/>
      <c r="K181" s="37"/>
      <c r="L181" s="37"/>
      <c r="M181" s="37">
        <v>0</v>
      </c>
      <c r="N181" s="94">
        <v>0</v>
      </c>
      <c r="O181" s="95"/>
      <c r="P181" s="95"/>
      <c r="Q181" s="96"/>
      <c r="R181" s="97">
        <v>0</v>
      </c>
      <c r="S181" s="98"/>
      <c r="T181" s="99"/>
      <c r="V181" s="41">
        <f t="shared" si="18"/>
        <v>0</v>
      </c>
      <c r="W181" s="42">
        <f t="shared" si="20"/>
        <v>0</v>
      </c>
      <c r="X181" s="42">
        <f t="shared" si="19"/>
        <v>0</v>
      </c>
      <c r="Y181" s="42">
        <f t="shared" si="22"/>
        <v>0</v>
      </c>
      <c r="Z181" s="42">
        <f t="shared" si="22"/>
        <v>0</v>
      </c>
      <c r="AA181" s="42">
        <f t="shared" si="22"/>
        <v>0</v>
      </c>
      <c r="AB181" s="42">
        <f t="shared" si="22"/>
        <v>0</v>
      </c>
      <c r="AC181" s="42">
        <f t="shared" si="22"/>
        <v>0</v>
      </c>
      <c r="AD181" s="42">
        <f t="shared" si="22"/>
        <v>0</v>
      </c>
      <c r="AE181" s="42">
        <f t="shared" si="22"/>
        <v>0</v>
      </c>
      <c r="AF181" s="42">
        <f t="shared" si="22"/>
        <v>0</v>
      </c>
      <c r="AG181" s="42">
        <f t="shared" si="22"/>
        <v>0</v>
      </c>
      <c r="AH181" s="42">
        <f t="shared" si="22"/>
        <v>0</v>
      </c>
      <c r="AI181" s="42">
        <f t="shared" si="22"/>
        <v>0</v>
      </c>
    </row>
    <row r="182" spans="1:79" s="40" customFormat="1" ht="22.7" customHeight="1" x14ac:dyDescent="0.25">
      <c r="A182" s="32" t="s">
        <v>172</v>
      </c>
      <c r="B182" s="35" t="s">
        <v>427</v>
      </c>
      <c r="C182" s="89" t="s">
        <v>442</v>
      </c>
      <c r="D182" s="90"/>
      <c r="E182" s="91"/>
      <c r="F182" s="35" t="s">
        <v>443</v>
      </c>
      <c r="G182" s="92" t="s">
        <v>444</v>
      </c>
      <c r="H182" s="93"/>
      <c r="I182" s="37">
        <v>45123</v>
      </c>
      <c r="J182" s="37"/>
      <c r="K182" s="37"/>
      <c r="L182" s="37"/>
      <c r="M182" s="37">
        <f>M183</f>
        <v>45123</v>
      </c>
      <c r="N182" s="94">
        <v>0.21230857877357445</v>
      </c>
      <c r="O182" s="95"/>
      <c r="P182" s="95"/>
      <c r="Q182" s="96"/>
      <c r="R182" s="97">
        <v>-35543</v>
      </c>
      <c r="S182" s="98"/>
      <c r="T182" s="99"/>
      <c r="V182" s="41">
        <f t="shared" si="18"/>
        <v>2256.15</v>
      </c>
      <c r="W182" s="42">
        <f t="shared" si="20"/>
        <v>47379.15</v>
      </c>
      <c r="X182" s="42">
        <f t="shared" si="19"/>
        <v>3948.2625000000003</v>
      </c>
      <c r="Y182" s="42">
        <f t="shared" si="22"/>
        <v>3948.2625000000003</v>
      </c>
      <c r="Z182" s="42">
        <f t="shared" si="22"/>
        <v>3948.2625000000003</v>
      </c>
      <c r="AA182" s="42">
        <f t="shared" si="22"/>
        <v>3948.2625000000003</v>
      </c>
      <c r="AB182" s="42">
        <f t="shared" si="22"/>
        <v>3948.2625000000003</v>
      </c>
      <c r="AC182" s="42">
        <f t="shared" si="22"/>
        <v>3948.2625000000003</v>
      </c>
      <c r="AD182" s="42">
        <f t="shared" si="22"/>
        <v>3948.2625000000003</v>
      </c>
      <c r="AE182" s="42">
        <f t="shared" si="22"/>
        <v>3948.2625000000003</v>
      </c>
      <c r="AF182" s="42">
        <f t="shared" si="22"/>
        <v>3948.2625000000003</v>
      </c>
      <c r="AG182" s="42">
        <f t="shared" si="22"/>
        <v>3948.2625000000003</v>
      </c>
      <c r="AH182" s="42">
        <f t="shared" si="22"/>
        <v>3948.2625000000003</v>
      </c>
      <c r="AI182" s="42">
        <f t="shared" si="22"/>
        <v>3948.2625000000003</v>
      </c>
    </row>
    <row r="183" spans="1:79" s="40" customFormat="1" ht="22.7" customHeight="1" x14ac:dyDescent="0.25">
      <c r="A183" s="32" t="s">
        <v>172</v>
      </c>
      <c r="B183" s="35" t="s">
        <v>427</v>
      </c>
      <c r="C183" s="34" t="s">
        <v>442</v>
      </c>
      <c r="D183" s="34"/>
      <c r="E183" s="34"/>
      <c r="F183" s="35" t="s">
        <v>445</v>
      </c>
      <c r="G183" s="36" t="s">
        <v>446</v>
      </c>
      <c r="H183" s="36"/>
      <c r="I183" s="37">
        <v>45123</v>
      </c>
      <c r="J183" s="37"/>
      <c r="K183" s="37"/>
      <c r="L183" s="37"/>
      <c r="M183" s="37">
        <f>I183+K183-L183</f>
        <v>45123</v>
      </c>
      <c r="N183" s="38">
        <v>0.21230857877357445</v>
      </c>
      <c r="O183" s="38"/>
      <c r="P183" s="38"/>
      <c r="Q183" s="38"/>
      <c r="R183" s="39">
        <v>-35543</v>
      </c>
      <c r="S183" s="39"/>
      <c r="T183" s="39"/>
      <c r="V183" s="55">
        <f t="shared" si="18"/>
        <v>2256.15</v>
      </c>
      <c r="W183" s="42">
        <f t="shared" si="20"/>
        <v>47379.15</v>
      </c>
      <c r="X183" s="42">
        <f t="shared" si="19"/>
        <v>3948.2625000000003</v>
      </c>
      <c r="Y183" s="42">
        <f t="shared" si="22"/>
        <v>3948.2625000000003</v>
      </c>
      <c r="Z183" s="42">
        <f t="shared" si="22"/>
        <v>3948.2625000000003</v>
      </c>
      <c r="AA183" s="42">
        <f t="shared" si="22"/>
        <v>3948.2625000000003</v>
      </c>
      <c r="AB183" s="42">
        <f t="shared" si="22"/>
        <v>3948.2625000000003</v>
      </c>
      <c r="AC183" s="42">
        <f t="shared" si="22"/>
        <v>3948.2625000000003</v>
      </c>
      <c r="AD183" s="42">
        <f t="shared" si="22"/>
        <v>3948.2625000000003</v>
      </c>
      <c r="AE183" s="42">
        <f t="shared" si="22"/>
        <v>3948.2625000000003</v>
      </c>
      <c r="AF183" s="42">
        <f t="shared" si="22"/>
        <v>3948.2625000000003</v>
      </c>
      <c r="AG183" s="42">
        <f t="shared" si="22"/>
        <v>3948.2625000000003</v>
      </c>
      <c r="AH183" s="42">
        <f t="shared" si="22"/>
        <v>3948.2625000000003</v>
      </c>
      <c r="AI183" s="42">
        <f t="shared" si="22"/>
        <v>3948.2625000000003</v>
      </c>
    </row>
    <row r="184" spans="1:79" s="40" customFormat="1" ht="32.450000000000003" customHeight="1" x14ac:dyDescent="0.25">
      <c r="A184" s="32" t="s">
        <v>172</v>
      </c>
      <c r="B184" s="35" t="s">
        <v>427</v>
      </c>
      <c r="C184" s="34" t="s">
        <v>447</v>
      </c>
      <c r="D184" s="34"/>
      <c r="E184" s="34"/>
      <c r="F184" s="35" t="s">
        <v>448</v>
      </c>
      <c r="G184" s="36" t="s">
        <v>449</v>
      </c>
      <c r="H184" s="36"/>
      <c r="I184" s="37">
        <v>0</v>
      </c>
      <c r="J184" s="37"/>
      <c r="K184" s="37"/>
      <c r="L184" s="37"/>
      <c r="M184" s="37">
        <v>0</v>
      </c>
      <c r="N184" s="38">
        <v>0</v>
      </c>
      <c r="O184" s="38"/>
      <c r="P184" s="38"/>
      <c r="Q184" s="38"/>
      <c r="R184" s="39">
        <v>0</v>
      </c>
      <c r="S184" s="39"/>
      <c r="T184" s="39"/>
      <c r="V184" s="41">
        <f t="shared" si="18"/>
        <v>0</v>
      </c>
      <c r="W184" s="42">
        <f t="shared" si="20"/>
        <v>0</v>
      </c>
      <c r="X184" s="42">
        <f t="shared" si="19"/>
        <v>0</v>
      </c>
      <c r="Y184" s="42">
        <f t="shared" si="22"/>
        <v>0</v>
      </c>
      <c r="Z184" s="42">
        <f t="shared" si="22"/>
        <v>0</v>
      </c>
      <c r="AA184" s="42">
        <f t="shared" si="22"/>
        <v>0</v>
      </c>
      <c r="AB184" s="42">
        <f t="shared" si="22"/>
        <v>0</v>
      </c>
      <c r="AC184" s="42">
        <f t="shared" si="22"/>
        <v>0</v>
      </c>
      <c r="AD184" s="42">
        <f t="shared" si="22"/>
        <v>0</v>
      </c>
      <c r="AE184" s="42">
        <f t="shared" si="22"/>
        <v>0</v>
      </c>
      <c r="AF184" s="42">
        <f t="shared" si="22"/>
        <v>0</v>
      </c>
      <c r="AG184" s="42">
        <f t="shared" si="22"/>
        <v>0</v>
      </c>
      <c r="AH184" s="42">
        <f t="shared" si="22"/>
        <v>0</v>
      </c>
      <c r="AI184" s="42">
        <f t="shared" si="22"/>
        <v>0</v>
      </c>
    </row>
    <row r="185" spans="1:79" s="40" customFormat="1" ht="32.450000000000003" customHeight="1" x14ac:dyDescent="0.25">
      <c r="A185" s="32" t="s">
        <v>172</v>
      </c>
      <c r="B185" s="35" t="s">
        <v>427</v>
      </c>
      <c r="C185" s="34" t="s">
        <v>450</v>
      </c>
      <c r="D185" s="34"/>
      <c r="E185" s="34"/>
      <c r="F185" s="35" t="s">
        <v>451</v>
      </c>
      <c r="G185" s="36" t="s">
        <v>452</v>
      </c>
      <c r="H185" s="36"/>
      <c r="I185" s="37">
        <v>10486</v>
      </c>
      <c r="J185" s="37"/>
      <c r="K185" s="37"/>
      <c r="L185" s="37"/>
      <c r="M185" s="37">
        <f>M186</f>
        <v>17696.95</v>
      </c>
      <c r="N185" s="38">
        <v>1.375348083158497</v>
      </c>
      <c r="O185" s="38"/>
      <c r="P185" s="38"/>
      <c r="Q185" s="38"/>
      <c r="R185" s="39">
        <v>3935.9</v>
      </c>
      <c r="S185" s="39"/>
      <c r="T185" s="39"/>
      <c r="V185" s="41">
        <f t="shared" si="18"/>
        <v>884.84750000000008</v>
      </c>
      <c r="W185" s="42">
        <f t="shared" si="20"/>
        <v>18581.797500000001</v>
      </c>
      <c r="X185" s="42">
        <f t="shared" si="19"/>
        <v>1548.483125</v>
      </c>
      <c r="Y185" s="42">
        <f t="shared" si="22"/>
        <v>1548.483125</v>
      </c>
      <c r="Z185" s="42">
        <f t="shared" si="22"/>
        <v>1548.483125</v>
      </c>
      <c r="AA185" s="42">
        <f t="shared" si="22"/>
        <v>1548.483125</v>
      </c>
      <c r="AB185" s="42">
        <f t="shared" si="22"/>
        <v>1548.483125</v>
      </c>
      <c r="AC185" s="42">
        <f t="shared" si="22"/>
        <v>1548.483125</v>
      </c>
      <c r="AD185" s="42">
        <f t="shared" si="22"/>
        <v>1548.483125</v>
      </c>
      <c r="AE185" s="42">
        <f t="shared" si="22"/>
        <v>1548.483125</v>
      </c>
      <c r="AF185" s="42">
        <f t="shared" si="22"/>
        <v>1548.483125</v>
      </c>
      <c r="AG185" s="42">
        <f t="shared" si="22"/>
        <v>1548.483125</v>
      </c>
      <c r="AH185" s="42">
        <f t="shared" si="22"/>
        <v>1548.483125</v>
      </c>
      <c r="AI185" s="42">
        <f t="shared" si="22"/>
        <v>1548.483125</v>
      </c>
    </row>
    <row r="186" spans="1:79" s="54" customFormat="1" ht="31.7" customHeight="1" x14ac:dyDescent="0.25">
      <c r="A186" s="43" t="s">
        <v>172</v>
      </c>
      <c r="B186" s="44" t="s">
        <v>427</v>
      </c>
      <c r="C186" s="45" t="s">
        <v>450</v>
      </c>
      <c r="D186" s="45"/>
      <c r="E186" s="45"/>
      <c r="F186" s="44" t="s">
        <v>453</v>
      </c>
      <c r="G186" s="46" t="s">
        <v>454</v>
      </c>
      <c r="H186" s="46"/>
      <c r="I186" s="47">
        <v>10486</v>
      </c>
      <c r="J186" s="47"/>
      <c r="K186" s="47">
        <v>7210.95</v>
      </c>
      <c r="L186" s="47"/>
      <c r="M186" s="47">
        <f>I186+K186-L186</f>
        <v>17696.95</v>
      </c>
      <c r="N186" s="48">
        <v>1.375348083158497</v>
      </c>
      <c r="O186" s="48"/>
      <c r="P186" s="48"/>
      <c r="Q186" s="48"/>
      <c r="R186" s="49">
        <v>3935.9</v>
      </c>
      <c r="S186" s="49"/>
      <c r="T186" s="49"/>
      <c r="V186" s="51">
        <f t="shared" si="18"/>
        <v>884.84750000000008</v>
      </c>
      <c r="W186" s="52">
        <f>M186+V186-9.9</f>
        <v>18571.897499999999</v>
      </c>
      <c r="X186" s="52">
        <f t="shared" si="19"/>
        <v>1547.6581249999999</v>
      </c>
      <c r="Y186" s="52">
        <f t="shared" si="22"/>
        <v>1547.6581249999999</v>
      </c>
      <c r="Z186" s="52">
        <f t="shared" si="22"/>
        <v>1547.6581249999999</v>
      </c>
      <c r="AA186" s="52">
        <f t="shared" si="22"/>
        <v>1547.6581249999999</v>
      </c>
      <c r="AB186" s="52">
        <f t="shared" si="22"/>
        <v>1547.6581249999999</v>
      </c>
      <c r="AC186" s="52">
        <f t="shared" si="22"/>
        <v>1547.6581249999999</v>
      </c>
      <c r="AD186" s="52">
        <f t="shared" si="22"/>
        <v>1547.6581249999999</v>
      </c>
      <c r="AE186" s="52">
        <f t="shared" si="22"/>
        <v>1547.6581249999999</v>
      </c>
      <c r="AF186" s="52">
        <f t="shared" si="22"/>
        <v>1547.6581249999999</v>
      </c>
      <c r="AG186" s="52">
        <f t="shared" si="22"/>
        <v>1547.6581249999999</v>
      </c>
      <c r="AH186" s="52">
        <f t="shared" si="22"/>
        <v>1547.6581249999999</v>
      </c>
      <c r="AI186" s="52">
        <f t="shared" si="22"/>
        <v>1547.6581249999999</v>
      </c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</row>
    <row r="187" spans="1:79" s="40" customFormat="1" ht="22.7" customHeight="1" x14ac:dyDescent="0.25">
      <c r="A187" s="32" t="s">
        <v>172</v>
      </c>
      <c r="B187" s="35" t="s">
        <v>427</v>
      </c>
      <c r="C187" s="34" t="s">
        <v>455</v>
      </c>
      <c r="D187" s="34"/>
      <c r="E187" s="34"/>
      <c r="F187" s="35" t="s">
        <v>456</v>
      </c>
      <c r="G187" s="36" t="s">
        <v>457</v>
      </c>
      <c r="H187" s="36"/>
      <c r="I187" s="37">
        <v>9891</v>
      </c>
      <c r="J187" s="37"/>
      <c r="K187" s="37"/>
      <c r="L187" s="37"/>
      <c r="M187" s="37">
        <f>M188</f>
        <v>9891</v>
      </c>
      <c r="N187" s="38">
        <v>0</v>
      </c>
      <c r="O187" s="38"/>
      <c r="P187" s="38"/>
      <c r="Q187" s="38"/>
      <c r="R187" s="39">
        <v>-9891</v>
      </c>
      <c r="S187" s="39"/>
      <c r="T187" s="39"/>
      <c r="V187" s="41">
        <f t="shared" si="18"/>
        <v>494.55</v>
      </c>
      <c r="W187" s="42">
        <f>M187+V187</f>
        <v>10385.549999999999</v>
      </c>
      <c r="X187" s="42">
        <f t="shared" si="19"/>
        <v>865.46249999999998</v>
      </c>
      <c r="Y187" s="42">
        <f t="shared" si="22"/>
        <v>865.46249999999998</v>
      </c>
      <c r="Z187" s="42">
        <f t="shared" si="22"/>
        <v>865.46249999999998</v>
      </c>
      <c r="AA187" s="42">
        <f t="shared" si="22"/>
        <v>865.46249999999998</v>
      </c>
      <c r="AB187" s="42">
        <f t="shared" si="22"/>
        <v>865.46249999999998</v>
      </c>
      <c r="AC187" s="42">
        <f t="shared" si="22"/>
        <v>865.46249999999998</v>
      </c>
      <c r="AD187" s="42">
        <f t="shared" si="22"/>
        <v>865.46249999999998</v>
      </c>
      <c r="AE187" s="42">
        <f t="shared" si="22"/>
        <v>865.46249999999998</v>
      </c>
      <c r="AF187" s="42">
        <f t="shared" si="22"/>
        <v>865.46249999999998</v>
      </c>
      <c r="AG187" s="42">
        <f t="shared" si="22"/>
        <v>865.46249999999998</v>
      </c>
      <c r="AH187" s="42">
        <f t="shared" si="22"/>
        <v>865.46249999999998</v>
      </c>
      <c r="AI187" s="42">
        <f t="shared" si="22"/>
        <v>865.46249999999998</v>
      </c>
    </row>
    <row r="188" spans="1:79" s="40" customFormat="1" ht="22.7" customHeight="1" x14ac:dyDescent="0.25">
      <c r="A188" s="32" t="s">
        <v>172</v>
      </c>
      <c r="B188" s="35" t="s">
        <v>427</v>
      </c>
      <c r="C188" s="34" t="s">
        <v>455</v>
      </c>
      <c r="D188" s="34"/>
      <c r="E188" s="34"/>
      <c r="F188" s="35" t="s">
        <v>458</v>
      </c>
      <c r="G188" s="36" t="s">
        <v>459</v>
      </c>
      <c r="H188" s="36"/>
      <c r="I188" s="37">
        <v>9891</v>
      </c>
      <c r="J188" s="37"/>
      <c r="K188" s="37"/>
      <c r="L188" s="37"/>
      <c r="M188" s="37">
        <f>I188+K188-L188</f>
        <v>9891</v>
      </c>
      <c r="N188" s="38">
        <v>0</v>
      </c>
      <c r="O188" s="38"/>
      <c r="P188" s="38"/>
      <c r="Q188" s="38"/>
      <c r="R188" s="39">
        <v>-9891</v>
      </c>
      <c r="S188" s="39"/>
      <c r="T188" s="39"/>
      <c r="V188" s="55">
        <f t="shared" si="18"/>
        <v>494.55</v>
      </c>
      <c r="W188" s="42">
        <f>M188+V188</f>
        <v>10385.549999999999</v>
      </c>
      <c r="X188" s="42">
        <f t="shared" si="19"/>
        <v>865.46249999999998</v>
      </c>
      <c r="Y188" s="42">
        <f t="shared" si="22"/>
        <v>865.46249999999998</v>
      </c>
      <c r="Z188" s="42">
        <f t="shared" si="22"/>
        <v>865.46249999999998</v>
      </c>
      <c r="AA188" s="42">
        <f t="shared" si="22"/>
        <v>865.46249999999998</v>
      </c>
      <c r="AB188" s="42">
        <f t="shared" si="22"/>
        <v>865.46249999999998</v>
      </c>
      <c r="AC188" s="42">
        <f t="shared" si="22"/>
        <v>865.46249999999998</v>
      </c>
      <c r="AD188" s="42">
        <f t="shared" si="22"/>
        <v>865.46249999999998</v>
      </c>
      <c r="AE188" s="42">
        <f t="shared" si="22"/>
        <v>865.46249999999998</v>
      </c>
      <c r="AF188" s="42">
        <f t="shared" si="22"/>
        <v>865.46249999999998</v>
      </c>
      <c r="AG188" s="42">
        <f t="shared" si="22"/>
        <v>865.46249999999998</v>
      </c>
      <c r="AH188" s="42">
        <f t="shared" si="22"/>
        <v>865.46249999999998</v>
      </c>
      <c r="AI188" s="42">
        <f t="shared" si="22"/>
        <v>865.46249999999998</v>
      </c>
    </row>
    <row r="189" spans="1:79" s="40" customFormat="1" ht="36" customHeight="1" x14ac:dyDescent="0.25">
      <c r="A189" s="32" t="s">
        <v>172</v>
      </c>
      <c r="B189" s="33" t="s">
        <v>460</v>
      </c>
      <c r="C189" s="34" t="s">
        <v>461</v>
      </c>
      <c r="D189" s="34"/>
      <c r="E189" s="34"/>
      <c r="F189" s="35" t="s">
        <v>462</v>
      </c>
      <c r="G189" s="36" t="s">
        <v>463</v>
      </c>
      <c r="H189" s="36"/>
      <c r="I189" s="37">
        <v>0</v>
      </c>
      <c r="J189" s="37"/>
      <c r="K189" s="37"/>
      <c r="L189" s="37"/>
      <c r="M189" s="37">
        <v>0</v>
      </c>
      <c r="N189" s="38">
        <v>0</v>
      </c>
      <c r="O189" s="38"/>
      <c r="P189" s="38"/>
      <c r="Q189" s="38"/>
      <c r="R189" s="39">
        <v>0</v>
      </c>
      <c r="S189" s="39"/>
      <c r="T189" s="39"/>
      <c r="V189" s="41">
        <f t="shared" si="18"/>
        <v>0</v>
      </c>
      <c r="W189" s="42">
        <f>M189+V189</f>
        <v>0</v>
      </c>
      <c r="X189" s="42">
        <f t="shared" si="19"/>
        <v>0</v>
      </c>
      <c r="Y189" s="42">
        <f t="shared" si="22"/>
        <v>0</v>
      </c>
      <c r="Z189" s="42">
        <f t="shared" si="22"/>
        <v>0</v>
      </c>
      <c r="AA189" s="42">
        <f t="shared" si="22"/>
        <v>0</v>
      </c>
      <c r="AB189" s="42">
        <f t="shared" si="22"/>
        <v>0</v>
      </c>
      <c r="AC189" s="42">
        <f t="shared" si="22"/>
        <v>0</v>
      </c>
      <c r="AD189" s="42">
        <f t="shared" si="22"/>
        <v>0</v>
      </c>
      <c r="AE189" s="42">
        <f t="shared" si="22"/>
        <v>0</v>
      </c>
      <c r="AF189" s="42">
        <f t="shared" si="22"/>
        <v>0</v>
      </c>
      <c r="AG189" s="42">
        <f t="shared" si="22"/>
        <v>0</v>
      </c>
      <c r="AH189" s="42">
        <f t="shared" si="22"/>
        <v>0</v>
      </c>
      <c r="AI189" s="42">
        <f t="shared" si="22"/>
        <v>0</v>
      </c>
    </row>
    <row r="190" spans="1:79" s="66" customFormat="1" ht="29.25" customHeight="1" x14ac:dyDescent="0.25">
      <c r="A190" s="56" t="s">
        <v>464</v>
      </c>
      <c r="B190" s="57" t="s">
        <v>465</v>
      </c>
      <c r="C190" s="58" t="s">
        <v>466</v>
      </c>
      <c r="D190" s="58"/>
      <c r="E190" s="58"/>
      <c r="F190" s="57" t="s">
        <v>467</v>
      </c>
      <c r="G190" s="59" t="s">
        <v>468</v>
      </c>
      <c r="H190" s="59"/>
      <c r="I190" s="60">
        <v>190892</v>
      </c>
      <c r="J190" s="60"/>
      <c r="K190" s="60"/>
      <c r="L190" s="60"/>
      <c r="M190" s="60">
        <f>M191+M197</f>
        <v>190892</v>
      </c>
      <c r="N190" s="61">
        <v>0.15902934643672861</v>
      </c>
      <c r="O190" s="61"/>
      <c r="P190" s="61"/>
      <c r="Q190" s="61"/>
      <c r="R190" s="62">
        <v>-160534.57</v>
      </c>
      <c r="S190" s="62"/>
      <c r="T190" s="62"/>
      <c r="V190" s="64">
        <f t="shared" si="18"/>
        <v>9544.6</v>
      </c>
      <c r="W190" s="67">
        <f>140520-8.54</f>
        <v>140511.46</v>
      </c>
      <c r="X190" s="68">
        <f t="shared" si="19"/>
        <v>11709.288333333332</v>
      </c>
      <c r="Y190" s="68">
        <f t="shared" si="22"/>
        <v>11709.288333333332</v>
      </c>
      <c r="Z190" s="68">
        <f t="shared" si="22"/>
        <v>11709.288333333332</v>
      </c>
      <c r="AA190" s="68">
        <f t="shared" si="22"/>
        <v>11709.288333333332</v>
      </c>
      <c r="AB190" s="68">
        <f t="shared" si="22"/>
        <v>11709.288333333332</v>
      </c>
      <c r="AC190" s="68">
        <f t="shared" si="22"/>
        <v>11709.288333333332</v>
      </c>
      <c r="AD190" s="68">
        <f t="shared" si="22"/>
        <v>11709.288333333332</v>
      </c>
      <c r="AE190" s="68">
        <f t="shared" si="22"/>
        <v>11709.288333333332</v>
      </c>
      <c r="AF190" s="68">
        <f t="shared" si="22"/>
        <v>11709.288333333332</v>
      </c>
      <c r="AG190" s="68">
        <f t="shared" si="22"/>
        <v>11709.288333333332</v>
      </c>
      <c r="AH190" s="68">
        <f t="shared" si="22"/>
        <v>11709.288333333332</v>
      </c>
      <c r="AI190" s="68">
        <f t="shared" si="22"/>
        <v>11709.288333333332</v>
      </c>
    </row>
    <row r="191" spans="1:79" s="40" customFormat="1" ht="16.5" customHeight="1" x14ac:dyDescent="0.25">
      <c r="A191" s="32" t="s">
        <v>464</v>
      </c>
      <c r="B191" s="33" t="s">
        <v>469</v>
      </c>
      <c r="C191" s="34" t="s">
        <v>470</v>
      </c>
      <c r="D191" s="34"/>
      <c r="E191" s="34"/>
      <c r="F191" s="35" t="s">
        <v>471</v>
      </c>
      <c r="G191" s="36" t="s">
        <v>472</v>
      </c>
      <c r="H191" s="36"/>
      <c r="I191" s="37">
        <v>33304</v>
      </c>
      <c r="J191" s="37"/>
      <c r="K191" s="37"/>
      <c r="L191" s="37"/>
      <c r="M191" s="37">
        <f>M192</f>
        <v>33304</v>
      </c>
      <c r="N191" s="38">
        <v>0</v>
      </c>
      <c r="O191" s="38"/>
      <c r="P191" s="38"/>
      <c r="Q191" s="38"/>
      <c r="R191" s="39">
        <v>-33304</v>
      </c>
      <c r="S191" s="39"/>
      <c r="T191" s="39"/>
      <c r="V191" s="41">
        <f t="shared" si="18"/>
        <v>1665.2</v>
      </c>
      <c r="W191" s="42">
        <f>24957-8.54</f>
        <v>24948.46</v>
      </c>
      <c r="X191" s="42">
        <f t="shared" si="19"/>
        <v>2079.0383333333334</v>
      </c>
      <c r="Y191" s="42">
        <f t="shared" si="22"/>
        <v>2079.0383333333334</v>
      </c>
      <c r="Z191" s="42">
        <f t="shared" si="22"/>
        <v>2079.0383333333334</v>
      </c>
      <c r="AA191" s="42">
        <f t="shared" si="22"/>
        <v>2079.0383333333334</v>
      </c>
      <c r="AB191" s="42">
        <f t="shared" si="22"/>
        <v>2079.0383333333334</v>
      </c>
      <c r="AC191" s="42">
        <f t="shared" si="22"/>
        <v>2079.0383333333334</v>
      </c>
      <c r="AD191" s="42">
        <f t="shared" si="22"/>
        <v>2079.0383333333334</v>
      </c>
      <c r="AE191" s="42">
        <f t="shared" si="22"/>
        <v>2079.0383333333334</v>
      </c>
      <c r="AF191" s="42">
        <f t="shared" si="22"/>
        <v>2079.0383333333334</v>
      </c>
      <c r="AG191" s="42">
        <f t="shared" si="22"/>
        <v>2079.0383333333334</v>
      </c>
      <c r="AH191" s="42">
        <f t="shared" si="22"/>
        <v>2079.0383333333334</v>
      </c>
      <c r="AI191" s="42">
        <f t="shared" si="22"/>
        <v>2079.0383333333334</v>
      </c>
    </row>
    <row r="192" spans="1:79" s="40" customFormat="1" ht="18" customHeight="1" x14ac:dyDescent="0.25">
      <c r="A192" s="32" t="s">
        <v>464</v>
      </c>
      <c r="B192" s="35" t="s">
        <v>469</v>
      </c>
      <c r="C192" s="34" t="s">
        <v>473</v>
      </c>
      <c r="D192" s="34"/>
      <c r="E192" s="34"/>
      <c r="F192" s="35" t="s">
        <v>474</v>
      </c>
      <c r="G192" s="36" t="s">
        <v>475</v>
      </c>
      <c r="H192" s="36"/>
      <c r="I192" s="37">
        <v>33304</v>
      </c>
      <c r="J192" s="37"/>
      <c r="K192" s="37"/>
      <c r="L192" s="37"/>
      <c r="M192" s="37">
        <f>M193</f>
        <v>33304</v>
      </c>
      <c r="N192" s="38">
        <v>0</v>
      </c>
      <c r="O192" s="38"/>
      <c r="P192" s="38"/>
      <c r="Q192" s="38"/>
      <c r="R192" s="39">
        <v>-33304</v>
      </c>
      <c r="S192" s="39"/>
      <c r="T192" s="39"/>
      <c r="V192" s="41">
        <f t="shared" si="18"/>
        <v>1665.2</v>
      </c>
      <c r="W192" s="42">
        <f>24957-8.54</f>
        <v>24948.46</v>
      </c>
      <c r="X192" s="42">
        <f t="shared" si="19"/>
        <v>2079.0383333333334</v>
      </c>
      <c r="Y192" s="42">
        <f t="shared" si="22"/>
        <v>2079.0383333333334</v>
      </c>
      <c r="Z192" s="42">
        <f t="shared" si="22"/>
        <v>2079.0383333333334</v>
      </c>
      <c r="AA192" s="42">
        <f t="shared" si="22"/>
        <v>2079.0383333333334</v>
      </c>
      <c r="AB192" s="42">
        <f t="shared" si="22"/>
        <v>2079.0383333333334</v>
      </c>
      <c r="AC192" s="42">
        <f t="shared" si="22"/>
        <v>2079.0383333333334</v>
      </c>
      <c r="AD192" s="42">
        <f t="shared" si="22"/>
        <v>2079.0383333333334</v>
      </c>
      <c r="AE192" s="42">
        <f t="shared" si="22"/>
        <v>2079.0383333333334</v>
      </c>
      <c r="AF192" s="42">
        <f t="shared" si="22"/>
        <v>2079.0383333333334</v>
      </c>
      <c r="AG192" s="42">
        <f t="shared" si="22"/>
        <v>2079.0383333333334</v>
      </c>
      <c r="AH192" s="42">
        <f t="shared" si="22"/>
        <v>2079.0383333333334</v>
      </c>
      <c r="AI192" s="42">
        <f t="shared" si="22"/>
        <v>2079.0383333333334</v>
      </c>
    </row>
    <row r="193" spans="1:79" s="40" customFormat="1" ht="17.25" customHeight="1" x14ac:dyDescent="0.25">
      <c r="A193" s="32" t="s">
        <v>464</v>
      </c>
      <c r="B193" s="35" t="s">
        <v>469</v>
      </c>
      <c r="C193" s="34" t="s">
        <v>473</v>
      </c>
      <c r="D193" s="34"/>
      <c r="E193" s="34"/>
      <c r="F193" s="35" t="s">
        <v>476</v>
      </c>
      <c r="G193" s="36" t="s">
        <v>477</v>
      </c>
      <c r="H193" s="36"/>
      <c r="I193" s="37">
        <v>33304</v>
      </c>
      <c r="J193" s="37"/>
      <c r="K193" s="37"/>
      <c r="L193" s="37"/>
      <c r="M193" s="37">
        <f>I193</f>
        <v>33304</v>
      </c>
      <c r="N193" s="38">
        <v>0</v>
      </c>
      <c r="O193" s="38"/>
      <c r="P193" s="38"/>
      <c r="Q193" s="38"/>
      <c r="R193" s="39">
        <v>-33304</v>
      </c>
      <c r="S193" s="39"/>
      <c r="T193" s="39"/>
      <c r="V193" s="55">
        <f t="shared" si="18"/>
        <v>1665.2</v>
      </c>
      <c r="W193" s="42">
        <f>24957-8.54</f>
        <v>24948.46</v>
      </c>
      <c r="X193" s="42">
        <f t="shared" si="19"/>
        <v>2079.0383333333334</v>
      </c>
      <c r="Y193" s="42">
        <f t="shared" si="22"/>
        <v>2079.0383333333334</v>
      </c>
      <c r="Z193" s="42">
        <f t="shared" si="22"/>
        <v>2079.0383333333334</v>
      </c>
      <c r="AA193" s="42">
        <f t="shared" si="22"/>
        <v>2079.0383333333334</v>
      </c>
      <c r="AB193" s="42">
        <f t="shared" si="22"/>
        <v>2079.0383333333334</v>
      </c>
      <c r="AC193" s="42">
        <f t="shared" si="22"/>
        <v>2079.0383333333334</v>
      </c>
      <c r="AD193" s="42">
        <f t="shared" si="22"/>
        <v>2079.0383333333334</v>
      </c>
      <c r="AE193" s="42">
        <f t="shared" si="22"/>
        <v>2079.0383333333334</v>
      </c>
      <c r="AF193" s="42">
        <f t="shared" si="22"/>
        <v>2079.0383333333334</v>
      </c>
      <c r="AG193" s="42">
        <f t="shared" si="22"/>
        <v>2079.0383333333334</v>
      </c>
      <c r="AH193" s="42">
        <f t="shared" si="22"/>
        <v>2079.0383333333334</v>
      </c>
      <c r="AI193" s="42">
        <f t="shared" si="22"/>
        <v>2079.0383333333334</v>
      </c>
    </row>
    <row r="194" spans="1:79" s="40" customFormat="1" ht="24" customHeight="1" x14ac:dyDescent="0.25">
      <c r="A194" s="32" t="s">
        <v>464</v>
      </c>
      <c r="B194" s="35" t="s">
        <v>469</v>
      </c>
      <c r="C194" s="34" t="s">
        <v>478</v>
      </c>
      <c r="D194" s="34"/>
      <c r="E194" s="34"/>
      <c r="F194" s="35" t="s">
        <v>479</v>
      </c>
      <c r="G194" s="36" t="s">
        <v>480</v>
      </c>
      <c r="H194" s="36"/>
      <c r="I194" s="37">
        <v>0</v>
      </c>
      <c r="J194" s="37"/>
      <c r="K194" s="37"/>
      <c r="L194" s="37"/>
      <c r="M194" s="37">
        <v>0</v>
      </c>
      <c r="N194" s="38">
        <v>0</v>
      </c>
      <c r="O194" s="38"/>
      <c r="P194" s="38"/>
      <c r="Q194" s="38"/>
      <c r="R194" s="39">
        <v>0</v>
      </c>
      <c r="S194" s="39"/>
      <c r="T194" s="39"/>
      <c r="V194" s="41">
        <f t="shared" si="18"/>
        <v>0</v>
      </c>
      <c r="W194" s="42">
        <f>M194+V194</f>
        <v>0</v>
      </c>
      <c r="X194" s="42">
        <f t="shared" si="19"/>
        <v>0</v>
      </c>
      <c r="Y194" s="42">
        <f t="shared" si="22"/>
        <v>0</v>
      </c>
      <c r="Z194" s="42">
        <f t="shared" si="22"/>
        <v>0</v>
      </c>
      <c r="AA194" s="42">
        <f t="shared" si="22"/>
        <v>0</v>
      </c>
      <c r="AB194" s="42">
        <f t="shared" si="22"/>
        <v>0</v>
      </c>
      <c r="AC194" s="42">
        <f t="shared" si="22"/>
        <v>0</v>
      </c>
      <c r="AD194" s="42">
        <f t="shared" si="22"/>
        <v>0</v>
      </c>
      <c r="AE194" s="42">
        <f t="shared" si="22"/>
        <v>0</v>
      </c>
      <c r="AF194" s="42">
        <f t="shared" si="22"/>
        <v>0</v>
      </c>
      <c r="AG194" s="42">
        <f t="shared" si="22"/>
        <v>0</v>
      </c>
      <c r="AH194" s="42">
        <f t="shared" si="22"/>
        <v>0</v>
      </c>
      <c r="AI194" s="42">
        <f t="shared" si="22"/>
        <v>0</v>
      </c>
    </row>
    <row r="195" spans="1:79" s="40" customFormat="1" ht="21.75" customHeight="1" x14ac:dyDescent="0.25">
      <c r="A195" s="32" t="s">
        <v>464</v>
      </c>
      <c r="B195" s="35" t="s">
        <v>469</v>
      </c>
      <c r="C195" s="34" t="s">
        <v>481</v>
      </c>
      <c r="D195" s="34"/>
      <c r="E195" s="34"/>
      <c r="F195" s="35" t="s">
        <v>482</v>
      </c>
      <c r="G195" s="36" t="s">
        <v>483</v>
      </c>
      <c r="H195" s="36"/>
      <c r="I195" s="37">
        <v>0</v>
      </c>
      <c r="J195" s="37"/>
      <c r="K195" s="37"/>
      <c r="L195" s="37"/>
      <c r="M195" s="37">
        <v>0</v>
      </c>
      <c r="N195" s="38">
        <v>0</v>
      </c>
      <c r="O195" s="38"/>
      <c r="P195" s="38"/>
      <c r="Q195" s="38"/>
      <c r="R195" s="39">
        <v>0</v>
      </c>
      <c r="S195" s="39"/>
      <c r="T195" s="39"/>
      <c r="V195" s="41">
        <f t="shared" si="18"/>
        <v>0</v>
      </c>
      <c r="W195" s="42">
        <f>M195+V195</f>
        <v>0</v>
      </c>
      <c r="X195" s="42">
        <f t="shared" si="19"/>
        <v>0</v>
      </c>
      <c r="Y195" s="42">
        <f t="shared" si="22"/>
        <v>0</v>
      </c>
      <c r="Z195" s="42">
        <f t="shared" si="22"/>
        <v>0</v>
      </c>
      <c r="AA195" s="42">
        <f t="shared" si="22"/>
        <v>0</v>
      </c>
      <c r="AB195" s="42">
        <f t="shared" si="22"/>
        <v>0</v>
      </c>
      <c r="AC195" s="42">
        <f t="shared" ref="AC195:AI210" si="23">$W195/12</f>
        <v>0</v>
      </c>
      <c r="AD195" s="42">
        <f t="shared" si="23"/>
        <v>0</v>
      </c>
      <c r="AE195" s="42">
        <f t="shared" si="23"/>
        <v>0</v>
      </c>
      <c r="AF195" s="42">
        <f t="shared" si="23"/>
        <v>0</v>
      </c>
      <c r="AG195" s="42">
        <f t="shared" si="23"/>
        <v>0</v>
      </c>
      <c r="AH195" s="42">
        <f t="shared" si="23"/>
        <v>0</v>
      </c>
      <c r="AI195" s="42">
        <f t="shared" si="23"/>
        <v>0</v>
      </c>
    </row>
    <row r="196" spans="1:79" s="40" customFormat="1" ht="21" customHeight="1" x14ac:dyDescent="0.25">
      <c r="A196" s="32" t="s">
        <v>464</v>
      </c>
      <c r="B196" s="35" t="s">
        <v>469</v>
      </c>
      <c r="C196" s="34" t="s">
        <v>484</v>
      </c>
      <c r="D196" s="34"/>
      <c r="E196" s="34"/>
      <c r="F196" s="35" t="s">
        <v>485</v>
      </c>
      <c r="G196" s="36" t="s">
        <v>486</v>
      </c>
      <c r="H196" s="36"/>
      <c r="I196" s="37">
        <v>0</v>
      </c>
      <c r="J196" s="37"/>
      <c r="K196" s="37"/>
      <c r="L196" s="37"/>
      <c r="M196" s="37">
        <v>0</v>
      </c>
      <c r="N196" s="38">
        <v>0</v>
      </c>
      <c r="O196" s="38"/>
      <c r="P196" s="38"/>
      <c r="Q196" s="38"/>
      <c r="R196" s="39">
        <v>0</v>
      </c>
      <c r="S196" s="39"/>
      <c r="T196" s="39"/>
      <c r="V196" s="41">
        <f t="shared" si="18"/>
        <v>0</v>
      </c>
      <c r="W196" s="42">
        <f>M196+V196</f>
        <v>0</v>
      </c>
      <c r="X196" s="42">
        <f t="shared" si="19"/>
        <v>0</v>
      </c>
      <c r="Y196" s="42">
        <f t="shared" ref="Y196:AI215" si="24">$W196/12</f>
        <v>0</v>
      </c>
      <c r="Z196" s="42">
        <f t="shared" si="24"/>
        <v>0</v>
      </c>
      <c r="AA196" s="42">
        <f t="shared" si="24"/>
        <v>0</v>
      </c>
      <c r="AB196" s="42">
        <f t="shared" si="24"/>
        <v>0</v>
      </c>
      <c r="AC196" s="42">
        <f t="shared" si="23"/>
        <v>0</v>
      </c>
      <c r="AD196" s="42">
        <f t="shared" si="23"/>
        <v>0</v>
      </c>
      <c r="AE196" s="42">
        <f t="shared" si="23"/>
        <v>0</v>
      </c>
      <c r="AF196" s="42">
        <f t="shared" si="23"/>
        <v>0</v>
      </c>
      <c r="AG196" s="42">
        <f t="shared" si="23"/>
        <v>0</v>
      </c>
      <c r="AH196" s="42">
        <f t="shared" si="23"/>
        <v>0</v>
      </c>
      <c r="AI196" s="42">
        <f t="shared" si="23"/>
        <v>0</v>
      </c>
    </row>
    <row r="197" spans="1:79" s="40" customFormat="1" ht="20.25" customHeight="1" x14ac:dyDescent="0.25">
      <c r="A197" s="32" t="s">
        <v>464</v>
      </c>
      <c r="B197" s="33" t="s">
        <v>487</v>
      </c>
      <c r="C197" s="34" t="s">
        <v>488</v>
      </c>
      <c r="D197" s="34"/>
      <c r="E197" s="34"/>
      <c r="F197" s="35" t="s">
        <v>489</v>
      </c>
      <c r="G197" s="36" t="s">
        <v>490</v>
      </c>
      <c r="H197" s="36"/>
      <c r="I197" s="37">
        <v>157588</v>
      </c>
      <c r="J197" s="37"/>
      <c r="K197" s="37"/>
      <c r="L197" s="37"/>
      <c r="M197" s="37">
        <f>M198+M200</f>
        <v>157588</v>
      </c>
      <c r="N197" s="38">
        <v>0.19263795466659897</v>
      </c>
      <c r="O197" s="38"/>
      <c r="P197" s="38"/>
      <c r="Q197" s="38"/>
      <c r="R197" s="39">
        <v>-127230.57</v>
      </c>
      <c r="S197" s="39"/>
      <c r="T197" s="39"/>
      <c r="V197" s="41">
        <f t="shared" si="18"/>
        <v>7879.4000000000005</v>
      </c>
      <c r="W197" s="42">
        <v>140520</v>
      </c>
      <c r="X197" s="42">
        <f t="shared" si="19"/>
        <v>11710</v>
      </c>
      <c r="Y197" s="42">
        <f t="shared" si="24"/>
        <v>11710</v>
      </c>
      <c r="Z197" s="42">
        <f t="shared" si="24"/>
        <v>11710</v>
      </c>
      <c r="AA197" s="42">
        <f t="shared" si="24"/>
        <v>11710</v>
      </c>
      <c r="AB197" s="42">
        <f t="shared" si="24"/>
        <v>11710</v>
      </c>
      <c r="AC197" s="42">
        <f t="shared" si="23"/>
        <v>11710</v>
      </c>
      <c r="AD197" s="42">
        <f t="shared" si="23"/>
        <v>11710</v>
      </c>
      <c r="AE197" s="42">
        <f t="shared" si="23"/>
        <v>11710</v>
      </c>
      <c r="AF197" s="42">
        <f t="shared" si="23"/>
        <v>11710</v>
      </c>
      <c r="AG197" s="42">
        <f t="shared" si="23"/>
        <v>11710</v>
      </c>
      <c r="AH197" s="42">
        <f t="shared" si="23"/>
        <v>11710</v>
      </c>
      <c r="AI197" s="42">
        <f t="shared" si="23"/>
        <v>11710</v>
      </c>
    </row>
    <row r="198" spans="1:79" s="40" customFormat="1" ht="24" customHeight="1" x14ac:dyDescent="0.25">
      <c r="A198" s="32" t="s">
        <v>464</v>
      </c>
      <c r="B198" s="35" t="s">
        <v>487</v>
      </c>
      <c r="C198" s="34" t="s">
        <v>491</v>
      </c>
      <c r="D198" s="34"/>
      <c r="E198" s="34"/>
      <c r="F198" s="35" t="s">
        <v>492</v>
      </c>
      <c r="G198" s="36" t="s">
        <v>493</v>
      </c>
      <c r="H198" s="36"/>
      <c r="I198" s="37">
        <v>47528</v>
      </c>
      <c r="J198" s="37"/>
      <c r="K198" s="37"/>
      <c r="L198" s="37"/>
      <c r="M198" s="37">
        <f>M199</f>
        <v>47528</v>
      </c>
      <c r="N198" s="38">
        <v>0.24743309207204173</v>
      </c>
      <c r="O198" s="38"/>
      <c r="P198" s="38"/>
      <c r="Q198" s="38"/>
      <c r="R198" s="39">
        <v>-35768</v>
      </c>
      <c r="S198" s="39"/>
      <c r="T198" s="39"/>
      <c r="V198" s="41">
        <f t="shared" si="18"/>
        <v>2376.4</v>
      </c>
      <c r="W198" s="42">
        <v>24957</v>
      </c>
      <c r="X198" s="42">
        <f t="shared" si="19"/>
        <v>2079.75</v>
      </c>
      <c r="Y198" s="42">
        <f t="shared" si="24"/>
        <v>2079.75</v>
      </c>
      <c r="Z198" s="42">
        <f t="shared" si="24"/>
        <v>2079.75</v>
      </c>
      <c r="AA198" s="42">
        <f t="shared" si="24"/>
        <v>2079.75</v>
      </c>
      <c r="AB198" s="42">
        <f t="shared" si="24"/>
        <v>2079.75</v>
      </c>
      <c r="AC198" s="42">
        <f t="shared" si="23"/>
        <v>2079.75</v>
      </c>
      <c r="AD198" s="42">
        <f t="shared" si="23"/>
        <v>2079.75</v>
      </c>
      <c r="AE198" s="42">
        <f t="shared" si="23"/>
        <v>2079.75</v>
      </c>
      <c r="AF198" s="42">
        <f t="shared" si="23"/>
        <v>2079.75</v>
      </c>
      <c r="AG198" s="42">
        <f t="shared" si="23"/>
        <v>2079.75</v>
      </c>
      <c r="AH198" s="42">
        <f t="shared" si="23"/>
        <v>2079.75</v>
      </c>
      <c r="AI198" s="42">
        <f t="shared" si="23"/>
        <v>2079.75</v>
      </c>
    </row>
    <row r="199" spans="1:79" s="40" customFormat="1" ht="22.5" customHeight="1" x14ac:dyDescent="0.25">
      <c r="A199" s="32" t="s">
        <v>464</v>
      </c>
      <c r="B199" s="35" t="s">
        <v>487</v>
      </c>
      <c r="C199" s="34" t="s">
        <v>491</v>
      </c>
      <c r="D199" s="34"/>
      <c r="E199" s="34"/>
      <c r="F199" s="35" t="s">
        <v>494</v>
      </c>
      <c r="G199" s="36" t="s">
        <v>495</v>
      </c>
      <c r="H199" s="36"/>
      <c r="I199" s="37">
        <v>47528</v>
      </c>
      <c r="J199" s="37"/>
      <c r="K199" s="37"/>
      <c r="L199" s="37"/>
      <c r="M199" s="37">
        <f>I199</f>
        <v>47528</v>
      </c>
      <c r="N199" s="38">
        <v>0.24743309207204173</v>
      </c>
      <c r="O199" s="38"/>
      <c r="P199" s="38"/>
      <c r="Q199" s="38"/>
      <c r="R199" s="39">
        <v>-35768</v>
      </c>
      <c r="S199" s="39"/>
      <c r="T199" s="39"/>
      <c r="V199" s="55">
        <f t="shared" si="18"/>
        <v>2376.4</v>
      </c>
      <c r="W199" s="42">
        <v>24957</v>
      </c>
      <c r="X199" s="42">
        <f t="shared" si="19"/>
        <v>2079.75</v>
      </c>
      <c r="Y199" s="42">
        <f t="shared" si="24"/>
        <v>2079.75</v>
      </c>
      <c r="Z199" s="42">
        <f t="shared" si="24"/>
        <v>2079.75</v>
      </c>
      <c r="AA199" s="42">
        <f t="shared" si="24"/>
        <v>2079.75</v>
      </c>
      <c r="AB199" s="42">
        <f t="shared" si="24"/>
        <v>2079.75</v>
      </c>
      <c r="AC199" s="42">
        <f t="shared" si="23"/>
        <v>2079.75</v>
      </c>
      <c r="AD199" s="42">
        <f t="shared" si="23"/>
        <v>2079.75</v>
      </c>
      <c r="AE199" s="42">
        <f t="shared" si="23"/>
        <v>2079.75</v>
      </c>
      <c r="AF199" s="42">
        <f t="shared" si="23"/>
        <v>2079.75</v>
      </c>
      <c r="AG199" s="42">
        <f t="shared" si="23"/>
        <v>2079.75</v>
      </c>
      <c r="AH199" s="42">
        <f t="shared" si="23"/>
        <v>2079.75</v>
      </c>
      <c r="AI199" s="42">
        <f t="shared" si="23"/>
        <v>2079.75</v>
      </c>
    </row>
    <row r="200" spans="1:79" s="40" customFormat="1" ht="21" customHeight="1" x14ac:dyDescent="0.25">
      <c r="A200" s="32" t="s">
        <v>464</v>
      </c>
      <c r="B200" s="35" t="s">
        <v>487</v>
      </c>
      <c r="C200" s="34" t="s">
        <v>496</v>
      </c>
      <c r="D200" s="34"/>
      <c r="E200" s="34"/>
      <c r="F200" s="35" t="s">
        <v>497</v>
      </c>
      <c r="G200" s="36" t="s">
        <v>498</v>
      </c>
      <c r="H200" s="36"/>
      <c r="I200" s="37">
        <v>110060</v>
      </c>
      <c r="J200" s="37"/>
      <c r="K200" s="37"/>
      <c r="L200" s="37"/>
      <c r="M200" s="37">
        <f>SUM(M201:M318)</f>
        <v>110060</v>
      </c>
      <c r="N200" s="38">
        <v>0.16897537706705434</v>
      </c>
      <c r="O200" s="38"/>
      <c r="P200" s="38"/>
      <c r="Q200" s="38"/>
      <c r="R200" s="39">
        <v>-91462.57</v>
      </c>
      <c r="S200" s="39"/>
      <c r="T200" s="39"/>
      <c r="V200" s="41">
        <f t="shared" si="18"/>
        <v>5503</v>
      </c>
      <c r="W200" s="42">
        <f t="shared" ref="W200:W263" si="25">M200+V200</f>
        <v>115563</v>
      </c>
      <c r="X200" s="42">
        <f t="shared" si="19"/>
        <v>9630.25</v>
      </c>
      <c r="Y200" s="42">
        <f t="shared" si="24"/>
        <v>9630.25</v>
      </c>
      <c r="Z200" s="42">
        <f t="shared" si="24"/>
        <v>9630.25</v>
      </c>
      <c r="AA200" s="42">
        <f t="shared" si="24"/>
        <v>9630.25</v>
      </c>
      <c r="AB200" s="42">
        <f t="shared" si="24"/>
        <v>9630.25</v>
      </c>
      <c r="AC200" s="42">
        <f t="shared" si="23"/>
        <v>9630.25</v>
      </c>
      <c r="AD200" s="42">
        <f t="shared" si="23"/>
        <v>9630.25</v>
      </c>
      <c r="AE200" s="42">
        <f t="shared" si="23"/>
        <v>9630.25</v>
      </c>
      <c r="AF200" s="42">
        <f t="shared" si="23"/>
        <v>9630.25</v>
      </c>
      <c r="AG200" s="42">
        <f t="shared" si="23"/>
        <v>9630.25</v>
      </c>
      <c r="AH200" s="42">
        <f t="shared" si="23"/>
        <v>9630.25</v>
      </c>
      <c r="AI200" s="42">
        <f t="shared" si="23"/>
        <v>9630.25</v>
      </c>
    </row>
    <row r="201" spans="1:79" s="100" customFormat="1" ht="22.5" customHeight="1" x14ac:dyDescent="0.25">
      <c r="A201" s="43" t="s">
        <v>464</v>
      </c>
      <c r="B201" s="44" t="s">
        <v>487</v>
      </c>
      <c r="C201" s="45" t="s">
        <v>496</v>
      </c>
      <c r="D201" s="45"/>
      <c r="E201" s="45"/>
      <c r="F201" s="44" t="s">
        <v>499</v>
      </c>
      <c r="G201" s="46" t="s">
        <v>500</v>
      </c>
      <c r="H201" s="46"/>
      <c r="I201" s="47">
        <v>1746.27</v>
      </c>
      <c r="J201" s="47"/>
      <c r="K201" s="47"/>
      <c r="L201" s="47"/>
      <c r="M201" s="47">
        <f>I201+K201-L201</f>
        <v>1746.27</v>
      </c>
      <c r="N201" s="48">
        <v>9.0364033053307903E-3</v>
      </c>
      <c r="O201" s="48"/>
      <c r="P201" s="48"/>
      <c r="Q201" s="48"/>
      <c r="R201" s="49">
        <v>-1730.49</v>
      </c>
      <c r="S201" s="49"/>
      <c r="T201" s="49"/>
      <c r="U201" s="54"/>
      <c r="V201" s="51">
        <f t="shared" si="18"/>
        <v>87.313500000000005</v>
      </c>
      <c r="W201" s="52">
        <f t="shared" si="25"/>
        <v>1833.5835</v>
      </c>
      <c r="X201" s="52">
        <f t="shared" si="19"/>
        <v>152.79862499999999</v>
      </c>
      <c r="Y201" s="52">
        <f t="shared" si="24"/>
        <v>152.79862499999999</v>
      </c>
      <c r="Z201" s="52">
        <f t="shared" si="24"/>
        <v>152.79862499999999</v>
      </c>
      <c r="AA201" s="52">
        <f t="shared" si="24"/>
        <v>152.79862499999999</v>
      </c>
      <c r="AB201" s="52">
        <f t="shared" si="24"/>
        <v>152.79862499999999</v>
      </c>
      <c r="AC201" s="52">
        <f t="shared" si="23"/>
        <v>152.79862499999999</v>
      </c>
      <c r="AD201" s="52">
        <f t="shared" si="23"/>
        <v>152.79862499999999</v>
      </c>
      <c r="AE201" s="52">
        <f t="shared" si="23"/>
        <v>152.79862499999999</v>
      </c>
      <c r="AF201" s="52">
        <f t="shared" si="23"/>
        <v>152.79862499999999</v>
      </c>
      <c r="AG201" s="52">
        <f t="shared" si="23"/>
        <v>152.79862499999999</v>
      </c>
      <c r="AH201" s="52">
        <f t="shared" si="23"/>
        <v>152.79862499999999</v>
      </c>
      <c r="AI201" s="52">
        <f t="shared" si="23"/>
        <v>152.79862499999999</v>
      </c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</row>
    <row r="202" spans="1:79" s="100" customFormat="1" ht="25.5" customHeight="1" x14ac:dyDescent="0.25">
      <c r="A202" s="43" t="s">
        <v>464</v>
      </c>
      <c r="B202" s="44" t="s">
        <v>487</v>
      </c>
      <c r="C202" s="45" t="s">
        <v>496</v>
      </c>
      <c r="D202" s="45"/>
      <c r="E202" s="45"/>
      <c r="F202" s="44" t="s">
        <v>501</v>
      </c>
      <c r="G202" s="46" t="s">
        <v>502</v>
      </c>
      <c r="H202" s="46"/>
      <c r="I202" s="47">
        <v>10.220000000000001</v>
      </c>
      <c r="J202" s="47"/>
      <c r="K202" s="47"/>
      <c r="L202" s="47"/>
      <c r="M202" s="47">
        <f t="shared" ref="M202:M265" si="26">I202+K202-L202</f>
        <v>10.220000000000001</v>
      </c>
      <c r="N202" s="48">
        <v>2.9354207436399216E-2</v>
      </c>
      <c r="O202" s="48"/>
      <c r="P202" s="48"/>
      <c r="Q202" s="48"/>
      <c r="R202" s="49">
        <v>-9.92</v>
      </c>
      <c r="S202" s="49"/>
      <c r="T202" s="49"/>
      <c r="U202" s="54"/>
      <c r="V202" s="51">
        <f t="shared" si="18"/>
        <v>0.51100000000000001</v>
      </c>
      <c r="W202" s="52">
        <f t="shared" si="25"/>
        <v>10.731</v>
      </c>
      <c r="X202" s="52">
        <f t="shared" si="19"/>
        <v>0.89424999999999999</v>
      </c>
      <c r="Y202" s="52">
        <f t="shared" si="24"/>
        <v>0.89424999999999999</v>
      </c>
      <c r="Z202" s="52">
        <f t="shared" si="24"/>
        <v>0.89424999999999999</v>
      </c>
      <c r="AA202" s="52">
        <f t="shared" si="24"/>
        <v>0.89424999999999999</v>
      </c>
      <c r="AB202" s="52">
        <f t="shared" si="24"/>
        <v>0.89424999999999999</v>
      </c>
      <c r="AC202" s="52">
        <f t="shared" si="23"/>
        <v>0.89424999999999999</v>
      </c>
      <c r="AD202" s="52">
        <f t="shared" si="23"/>
        <v>0.89424999999999999</v>
      </c>
      <c r="AE202" s="52">
        <f t="shared" si="23"/>
        <v>0.89424999999999999</v>
      </c>
      <c r="AF202" s="52">
        <f t="shared" si="23"/>
        <v>0.89424999999999999</v>
      </c>
      <c r="AG202" s="52">
        <f t="shared" si="23"/>
        <v>0.89424999999999999</v>
      </c>
      <c r="AH202" s="52">
        <f t="shared" si="23"/>
        <v>0.89424999999999999</v>
      </c>
      <c r="AI202" s="52">
        <f t="shared" si="23"/>
        <v>0.89424999999999999</v>
      </c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</row>
    <row r="203" spans="1:79" s="100" customFormat="1" ht="24" customHeight="1" x14ac:dyDescent="0.25">
      <c r="A203" s="43" t="s">
        <v>464</v>
      </c>
      <c r="B203" s="44" t="s">
        <v>487</v>
      </c>
      <c r="C203" s="45" t="s">
        <v>496</v>
      </c>
      <c r="D203" s="45"/>
      <c r="E203" s="45"/>
      <c r="F203" s="44" t="s">
        <v>503</v>
      </c>
      <c r="G203" s="46" t="s">
        <v>504</v>
      </c>
      <c r="H203" s="46"/>
      <c r="I203" s="47">
        <v>7.93</v>
      </c>
      <c r="J203" s="47"/>
      <c r="K203" s="47"/>
      <c r="L203" s="47"/>
      <c r="M203" s="47">
        <f t="shared" si="26"/>
        <v>7.93</v>
      </c>
      <c r="N203" s="48">
        <v>0</v>
      </c>
      <c r="O203" s="48"/>
      <c r="P203" s="48"/>
      <c r="Q203" s="48"/>
      <c r="R203" s="49">
        <v>-7.93</v>
      </c>
      <c r="S203" s="49"/>
      <c r="T203" s="49"/>
      <c r="U203" s="54"/>
      <c r="V203" s="51">
        <f t="shared" si="18"/>
        <v>0.39650000000000002</v>
      </c>
      <c r="W203" s="52">
        <f t="shared" si="25"/>
        <v>8.3264999999999993</v>
      </c>
      <c r="X203" s="52">
        <f t="shared" si="19"/>
        <v>0.69387499999999991</v>
      </c>
      <c r="Y203" s="52">
        <f t="shared" si="24"/>
        <v>0.69387499999999991</v>
      </c>
      <c r="Z203" s="52">
        <f t="shared" si="24"/>
        <v>0.69387499999999991</v>
      </c>
      <c r="AA203" s="52">
        <f t="shared" si="24"/>
        <v>0.69387499999999991</v>
      </c>
      <c r="AB203" s="52">
        <f t="shared" si="24"/>
        <v>0.69387499999999991</v>
      </c>
      <c r="AC203" s="52">
        <f t="shared" si="23"/>
        <v>0.69387499999999991</v>
      </c>
      <c r="AD203" s="52">
        <f t="shared" si="23"/>
        <v>0.69387499999999991</v>
      </c>
      <c r="AE203" s="52">
        <f t="shared" si="23"/>
        <v>0.69387499999999991</v>
      </c>
      <c r="AF203" s="52">
        <f t="shared" si="23"/>
        <v>0.69387499999999991</v>
      </c>
      <c r="AG203" s="52">
        <f t="shared" si="23"/>
        <v>0.69387499999999991</v>
      </c>
      <c r="AH203" s="52">
        <f t="shared" si="23"/>
        <v>0.69387499999999991</v>
      </c>
      <c r="AI203" s="52">
        <f t="shared" si="23"/>
        <v>0.69387499999999991</v>
      </c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</row>
    <row r="204" spans="1:79" s="100" customFormat="1" ht="24.75" customHeight="1" x14ac:dyDescent="0.25">
      <c r="A204" s="43" t="s">
        <v>464</v>
      </c>
      <c r="B204" s="44" t="s">
        <v>487</v>
      </c>
      <c r="C204" s="45" t="s">
        <v>496</v>
      </c>
      <c r="D204" s="45"/>
      <c r="E204" s="45"/>
      <c r="F204" s="44" t="s">
        <v>505</v>
      </c>
      <c r="G204" s="46" t="s">
        <v>506</v>
      </c>
      <c r="H204" s="46"/>
      <c r="I204" s="47">
        <v>30.14</v>
      </c>
      <c r="J204" s="47"/>
      <c r="K204" s="47"/>
      <c r="L204" s="47"/>
      <c r="M204" s="47">
        <f t="shared" si="26"/>
        <v>30.14</v>
      </c>
      <c r="N204" s="48">
        <v>0.14167219641672196</v>
      </c>
      <c r="O204" s="48"/>
      <c r="P204" s="48"/>
      <c r="Q204" s="48"/>
      <c r="R204" s="49">
        <v>-25.87</v>
      </c>
      <c r="S204" s="49"/>
      <c r="T204" s="49"/>
      <c r="U204" s="54"/>
      <c r="V204" s="51">
        <f t="shared" ref="V204:V267" si="27">M204*0.05</f>
        <v>1.5070000000000001</v>
      </c>
      <c r="W204" s="52">
        <f t="shared" si="25"/>
        <v>31.647000000000002</v>
      </c>
      <c r="X204" s="52">
        <f t="shared" ref="X204:X267" si="28">W204/12</f>
        <v>2.6372500000000003</v>
      </c>
      <c r="Y204" s="52">
        <f t="shared" si="24"/>
        <v>2.6372500000000003</v>
      </c>
      <c r="Z204" s="52">
        <f t="shared" si="24"/>
        <v>2.6372500000000003</v>
      </c>
      <c r="AA204" s="52">
        <f t="shared" si="24"/>
        <v>2.6372500000000003</v>
      </c>
      <c r="AB204" s="52">
        <f t="shared" si="24"/>
        <v>2.6372500000000003</v>
      </c>
      <c r="AC204" s="52">
        <f t="shared" si="23"/>
        <v>2.6372500000000003</v>
      </c>
      <c r="AD204" s="52">
        <f t="shared" si="23"/>
        <v>2.6372500000000003</v>
      </c>
      <c r="AE204" s="52">
        <f t="shared" si="23"/>
        <v>2.6372500000000003</v>
      </c>
      <c r="AF204" s="52">
        <f t="shared" si="23"/>
        <v>2.6372500000000003</v>
      </c>
      <c r="AG204" s="52">
        <f t="shared" si="23"/>
        <v>2.6372500000000003</v>
      </c>
      <c r="AH204" s="52">
        <f t="shared" si="23"/>
        <v>2.6372500000000003</v>
      </c>
      <c r="AI204" s="52">
        <f t="shared" si="23"/>
        <v>2.6372500000000003</v>
      </c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</row>
    <row r="205" spans="1:79" s="100" customFormat="1" ht="21.75" customHeight="1" x14ac:dyDescent="0.25">
      <c r="A205" s="43" t="s">
        <v>464</v>
      </c>
      <c r="B205" s="44" t="s">
        <v>487</v>
      </c>
      <c r="C205" s="45" t="s">
        <v>496</v>
      </c>
      <c r="D205" s="45"/>
      <c r="E205" s="45"/>
      <c r="F205" s="44" t="s">
        <v>507</v>
      </c>
      <c r="G205" s="46" t="s">
        <v>508</v>
      </c>
      <c r="H205" s="46"/>
      <c r="I205" s="47">
        <v>93.43</v>
      </c>
      <c r="J205" s="47"/>
      <c r="K205" s="47"/>
      <c r="L205" s="47"/>
      <c r="M205" s="47">
        <f t="shared" si="26"/>
        <v>93.43</v>
      </c>
      <c r="N205" s="48">
        <v>7.5778657818687797E-2</v>
      </c>
      <c r="O205" s="48"/>
      <c r="P205" s="48"/>
      <c r="Q205" s="48"/>
      <c r="R205" s="49">
        <v>-86.35</v>
      </c>
      <c r="S205" s="49"/>
      <c r="T205" s="49"/>
      <c r="U205" s="54"/>
      <c r="V205" s="51">
        <f t="shared" si="27"/>
        <v>4.6715000000000009</v>
      </c>
      <c r="W205" s="52">
        <f t="shared" si="25"/>
        <v>98.101500000000001</v>
      </c>
      <c r="X205" s="52">
        <f t="shared" si="28"/>
        <v>8.1751249999999995</v>
      </c>
      <c r="Y205" s="52">
        <f t="shared" si="24"/>
        <v>8.1751249999999995</v>
      </c>
      <c r="Z205" s="52">
        <f t="shared" si="24"/>
        <v>8.1751249999999995</v>
      </c>
      <c r="AA205" s="52">
        <f t="shared" si="24"/>
        <v>8.1751249999999995</v>
      </c>
      <c r="AB205" s="52">
        <f t="shared" si="24"/>
        <v>8.1751249999999995</v>
      </c>
      <c r="AC205" s="52">
        <f t="shared" si="23"/>
        <v>8.1751249999999995</v>
      </c>
      <c r="AD205" s="52">
        <f t="shared" si="23"/>
        <v>8.1751249999999995</v>
      </c>
      <c r="AE205" s="52">
        <f t="shared" si="23"/>
        <v>8.1751249999999995</v>
      </c>
      <c r="AF205" s="52">
        <f t="shared" si="23"/>
        <v>8.1751249999999995</v>
      </c>
      <c r="AG205" s="52">
        <f t="shared" si="23"/>
        <v>8.1751249999999995</v>
      </c>
      <c r="AH205" s="52">
        <f t="shared" si="23"/>
        <v>8.1751249999999995</v>
      </c>
      <c r="AI205" s="52">
        <f t="shared" si="23"/>
        <v>8.1751249999999995</v>
      </c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</row>
    <row r="206" spans="1:79" s="100" customFormat="1" ht="24.75" customHeight="1" x14ac:dyDescent="0.25">
      <c r="A206" s="43" t="s">
        <v>464</v>
      </c>
      <c r="B206" s="44" t="s">
        <v>487</v>
      </c>
      <c r="C206" s="45" t="s">
        <v>496</v>
      </c>
      <c r="D206" s="45"/>
      <c r="E206" s="45"/>
      <c r="F206" s="44" t="s">
        <v>509</v>
      </c>
      <c r="G206" s="46" t="s">
        <v>510</v>
      </c>
      <c r="H206" s="46"/>
      <c r="I206" s="47">
        <v>14.44</v>
      </c>
      <c r="J206" s="47"/>
      <c r="K206" s="47"/>
      <c r="L206" s="47"/>
      <c r="M206" s="47">
        <f t="shared" si="26"/>
        <v>14.44</v>
      </c>
      <c r="N206" s="48">
        <v>0.1149584487534626</v>
      </c>
      <c r="O206" s="48"/>
      <c r="P206" s="48"/>
      <c r="Q206" s="48"/>
      <c r="R206" s="49">
        <v>-12.78</v>
      </c>
      <c r="S206" s="49"/>
      <c r="T206" s="49"/>
      <c r="U206" s="54"/>
      <c r="V206" s="51">
        <f t="shared" si="27"/>
        <v>0.72199999999999998</v>
      </c>
      <c r="W206" s="52">
        <f t="shared" si="25"/>
        <v>15.161999999999999</v>
      </c>
      <c r="X206" s="52">
        <f t="shared" si="28"/>
        <v>1.2634999999999998</v>
      </c>
      <c r="Y206" s="52">
        <f t="shared" si="24"/>
        <v>1.2634999999999998</v>
      </c>
      <c r="Z206" s="52">
        <f t="shared" si="24"/>
        <v>1.2634999999999998</v>
      </c>
      <c r="AA206" s="52">
        <f t="shared" si="24"/>
        <v>1.2634999999999998</v>
      </c>
      <c r="AB206" s="52">
        <f t="shared" si="24"/>
        <v>1.2634999999999998</v>
      </c>
      <c r="AC206" s="52">
        <f t="shared" si="23"/>
        <v>1.2634999999999998</v>
      </c>
      <c r="AD206" s="52">
        <f t="shared" si="23"/>
        <v>1.2634999999999998</v>
      </c>
      <c r="AE206" s="52">
        <f t="shared" si="23"/>
        <v>1.2634999999999998</v>
      </c>
      <c r="AF206" s="52">
        <f t="shared" si="23"/>
        <v>1.2634999999999998</v>
      </c>
      <c r="AG206" s="52">
        <f t="shared" si="23"/>
        <v>1.2634999999999998</v>
      </c>
      <c r="AH206" s="52">
        <f t="shared" si="23"/>
        <v>1.2634999999999998</v>
      </c>
      <c r="AI206" s="52">
        <f t="shared" si="23"/>
        <v>1.2634999999999998</v>
      </c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</row>
    <row r="207" spans="1:79" s="100" customFormat="1" ht="21" customHeight="1" x14ac:dyDescent="0.25">
      <c r="A207" s="43" t="s">
        <v>464</v>
      </c>
      <c r="B207" s="44" t="s">
        <v>487</v>
      </c>
      <c r="C207" s="45" t="s">
        <v>496</v>
      </c>
      <c r="D207" s="45"/>
      <c r="E207" s="45"/>
      <c r="F207" s="44" t="s">
        <v>511</v>
      </c>
      <c r="G207" s="46" t="s">
        <v>512</v>
      </c>
      <c r="H207" s="46"/>
      <c r="I207" s="47">
        <v>0</v>
      </c>
      <c r="J207" s="47"/>
      <c r="K207" s="47"/>
      <c r="L207" s="47"/>
      <c r="M207" s="47">
        <f t="shared" si="26"/>
        <v>0</v>
      </c>
      <c r="N207" s="48">
        <v>0</v>
      </c>
      <c r="O207" s="48"/>
      <c r="P207" s="48"/>
      <c r="Q207" s="48"/>
      <c r="R207" s="49">
        <v>0</v>
      </c>
      <c r="S207" s="49"/>
      <c r="T207" s="49"/>
      <c r="U207" s="54"/>
      <c r="V207" s="51">
        <f t="shared" si="27"/>
        <v>0</v>
      </c>
      <c r="W207" s="52">
        <f t="shared" si="25"/>
        <v>0</v>
      </c>
      <c r="X207" s="52">
        <f t="shared" si="28"/>
        <v>0</v>
      </c>
      <c r="Y207" s="52">
        <f t="shared" si="24"/>
        <v>0</v>
      </c>
      <c r="Z207" s="52">
        <f t="shared" si="24"/>
        <v>0</v>
      </c>
      <c r="AA207" s="52">
        <f t="shared" si="24"/>
        <v>0</v>
      </c>
      <c r="AB207" s="52">
        <f t="shared" si="24"/>
        <v>0</v>
      </c>
      <c r="AC207" s="52">
        <f t="shared" si="23"/>
        <v>0</v>
      </c>
      <c r="AD207" s="52">
        <f t="shared" si="23"/>
        <v>0</v>
      </c>
      <c r="AE207" s="52">
        <f t="shared" si="23"/>
        <v>0</v>
      </c>
      <c r="AF207" s="52">
        <f t="shared" si="23"/>
        <v>0</v>
      </c>
      <c r="AG207" s="52">
        <f t="shared" si="23"/>
        <v>0</v>
      </c>
      <c r="AH207" s="52">
        <f t="shared" si="23"/>
        <v>0</v>
      </c>
      <c r="AI207" s="52">
        <f t="shared" si="23"/>
        <v>0</v>
      </c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</row>
    <row r="208" spans="1:79" s="100" customFormat="1" ht="22.5" customHeight="1" x14ac:dyDescent="0.25">
      <c r="A208" s="43" t="s">
        <v>464</v>
      </c>
      <c r="B208" s="44" t="s">
        <v>487</v>
      </c>
      <c r="C208" s="45" t="s">
        <v>496</v>
      </c>
      <c r="D208" s="45"/>
      <c r="E208" s="45"/>
      <c r="F208" s="44" t="s">
        <v>513</v>
      </c>
      <c r="G208" s="46" t="s">
        <v>514</v>
      </c>
      <c r="H208" s="46"/>
      <c r="I208" s="47">
        <v>0</v>
      </c>
      <c r="J208" s="47"/>
      <c r="K208" s="47"/>
      <c r="L208" s="47"/>
      <c r="M208" s="47">
        <f t="shared" si="26"/>
        <v>0</v>
      </c>
      <c r="N208" s="48">
        <v>0</v>
      </c>
      <c r="O208" s="48"/>
      <c r="P208" s="48"/>
      <c r="Q208" s="48"/>
      <c r="R208" s="49">
        <v>0</v>
      </c>
      <c r="S208" s="49"/>
      <c r="T208" s="49"/>
      <c r="U208" s="54"/>
      <c r="V208" s="51">
        <f t="shared" si="27"/>
        <v>0</v>
      </c>
      <c r="W208" s="52">
        <f t="shared" si="25"/>
        <v>0</v>
      </c>
      <c r="X208" s="52">
        <f t="shared" si="28"/>
        <v>0</v>
      </c>
      <c r="Y208" s="52">
        <f t="shared" si="24"/>
        <v>0</v>
      </c>
      <c r="Z208" s="52">
        <f t="shared" si="24"/>
        <v>0</v>
      </c>
      <c r="AA208" s="52">
        <f t="shared" si="24"/>
        <v>0</v>
      </c>
      <c r="AB208" s="52">
        <f t="shared" si="24"/>
        <v>0</v>
      </c>
      <c r="AC208" s="52">
        <f t="shared" si="23"/>
        <v>0</v>
      </c>
      <c r="AD208" s="52">
        <f t="shared" si="23"/>
        <v>0</v>
      </c>
      <c r="AE208" s="52">
        <f t="shared" si="23"/>
        <v>0</v>
      </c>
      <c r="AF208" s="52">
        <f t="shared" si="23"/>
        <v>0</v>
      </c>
      <c r="AG208" s="52">
        <f t="shared" si="23"/>
        <v>0</v>
      </c>
      <c r="AH208" s="52">
        <f t="shared" si="23"/>
        <v>0</v>
      </c>
      <c r="AI208" s="52">
        <f t="shared" si="23"/>
        <v>0</v>
      </c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</row>
    <row r="209" spans="1:79" s="100" customFormat="1" ht="24.75" customHeight="1" x14ac:dyDescent="0.25">
      <c r="A209" s="43" t="s">
        <v>464</v>
      </c>
      <c r="B209" s="44" t="s">
        <v>487</v>
      </c>
      <c r="C209" s="45" t="s">
        <v>496</v>
      </c>
      <c r="D209" s="45"/>
      <c r="E209" s="45"/>
      <c r="F209" s="44" t="s">
        <v>515</v>
      </c>
      <c r="G209" s="46" t="s">
        <v>516</v>
      </c>
      <c r="H209" s="46"/>
      <c r="I209" s="47">
        <v>331.23</v>
      </c>
      <c r="J209" s="47"/>
      <c r="K209" s="47"/>
      <c r="L209" s="47"/>
      <c r="M209" s="47">
        <f t="shared" si="26"/>
        <v>331.23</v>
      </c>
      <c r="N209" s="48">
        <v>0.14569936298040637</v>
      </c>
      <c r="O209" s="48"/>
      <c r="P209" s="48"/>
      <c r="Q209" s="48"/>
      <c r="R209" s="49">
        <v>-282.97000000000003</v>
      </c>
      <c r="S209" s="49"/>
      <c r="T209" s="49"/>
      <c r="U209" s="54"/>
      <c r="V209" s="51">
        <f t="shared" si="27"/>
        <v>16.561500000000002</v>
      </c>
      <c r="W209" s="52">
        <f t="shared" si="25"/>
        <v>347.79150000000004</v>
      </c>
      <c r="X209" s="52">
        <f t="shared" si="28"/>
        <v>28.982625000000002</v>
      </c>
      <c r="Y209" s="52">
        <f t="shared" si="24"/>
        <v>28.982625000000002</v>
      </c>
      <c r="Z209" s="52">
        <f t="shared" si="24"/>
        <v>28.982625000000002</v>
      </c>
      <c r="AA209" s="52">
        <f t="shared" si="24"/>
        <v>28.982625000000002</v>
      </c>
      <c r="AB209" s="52">
        <f t="shared" si="24"/>
        <v>28.982625000000002</v>
      </c>
      <c r="AC209" s="52">
        <f t="shared" si="23"/>
        <v>28.982625000000002</v>
      </c>
      <c r="AD209" s="52">
        <f t="shared" si="23"/>
        <v>28.982625000000002</v>
      </c>
      <c r="AE209" s="52">
        <f t="shared" si="23"/>
        <v>28.982625000000002</v>
      </c>
      <c r="AF209" s="52">
        <f t="shared" si="23"/>
        <v>28.982625000000002</v>
      </c>
      <c r="AG209" s="52">
        <f t="shared" si="23"/>
        <v>28.982625000000002</v>
      </c>
      <c r="AH209" s="52">
        <f t="shared" si="23"/>
        <v>28.982625000000002</v>
      </c>
      <c r="AI209" s="52">
        <f t="shared" si="23"/>
        <v>28.982625000000002</v>
      </c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</row>
    <row r="210" spans="1:79" s="100" customFormat="1" ht="19.5" customHeight="1" x14ac:dyDescent="0.25">
      <c r="A210" s="43" t="s">
        <v>464</v>
      </c>
      <c r="B210" s="44" t="s">
        <v>487</v>
      </c>
      <c r="C210" s="45" t="s">
        <v>496</v>
      </c>
      <c r="D210" s="45"/>
      <c r="E210" s="45"/>
      <c r="F210" s="44" t="s">
        <v>517</v>
      </c>
      <c r="G210" s="46" t="s">
        <v>518</v>
      </c>
      <c r="H210" s="46"/>
      <c r="I210" s="47">
        <v>45082.79</v>
      </c>
      <c r="J210" s="47"/>
      <c r="K210" s="47"/>
      <c r="L210" s="47"/>
      <c r="M210" s="47">
        <f t="shared" si="26"/>
        <v>45082.79</v>
      </c>
      <c r="N210" s="48">
        <v>0</v>
      </c>
      <c r="O210" s="48"/>
      <c r="P210" s="48"/>
      <c r="Q210" s="48"/>
      <c r="R210" s="49">
        <v>-45082.79</v>
      </c>
      <c r="S210" s="49"/>
      <c r="T210" s="49"/>
      <c r="U210" s="54"/>
      <c r="V210" s="51">
        <f t="shared" si="27"/>
        <v>2254.1395000000002</v>
      </c>
      <c r="W210" s="52">
        <f t="shared" si="25"/>
        <v>47336.929499999998</v>
      </c>
      <c r="X210" s="52">
        <f t="shared" si="28"/>
        <v>3944.7441249999997</v>
      </c>
      <c r="Y210" s="52">
        <f t="shared" si="24"/>
        <v>3944.7441249999997</v>
      </c>
      <c r="Z210" s="52">
        <f t="shared" si="24"/>
        <v>3944.7441249999997</v>
      </c>
      <c r="AA210" s="52">
        <f t="shared" si="24"/>
        <v>3944.7441249999997</v>
      </c>
      <c r="AB210" s="52">
        <f t="shared" si="24"/>
        <v>3944.7441249999997</v>
      </c>
      <c r="AC210" s="52">
        <f t="shared" si="23"/>
        <v>3944.7441249999997</v>
      </c>
      <c r="AD210" s="52">
        <f t="shared" si="23"/>
        <v>3944.7441249999997</v>
      </c>
      <c r="AE210" s="52">
        <f t="shared" si="23"/>
        <v>3944.7441249999997</v>
      </c>
      <c r="AF210" s="52">
        <f t="shared" si="23"/>
        <v>3944.7441249999997</v>
      </c>
      <c r="AG210" s="52">
        <f t="shared" si="23"/>
        <v>3944.7441249999997</v>
      </c>
      <c r="AH210" s="52">
        <f t="shared" si="23"/>
        <v>3944.7441249999997</v>
      </c>
      <c r="AI210" s="52">
        <f t="shared" si="23"/>
        <v>3944.7441249999997</v>
      </c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</row>
    <row r="211" spans="1:79" s="100" customFormat="1" ht="23.25" customHeight="1" x14ac:dyDescent="0.25">
      <c r="A211" s="43" t="s">
        <v>464</v>
      </c>
      <c r="B211" s="44" t="s">
        <v>487</v>
      </c>
      <c r="C211" s="45" t="s">
        <v>496</v>
      </c>
      <c r="D211" s="45"/>
      <c r="E211" s="45"/>
      <c r="F211" s="44" t="s">
        <v>519</v>
      </c>
      <c r="G211" s="46" t="s">
        <v>520</v>
      </c>
      <c r="H211" s="46"/>
      <c r="I211" s="47">
        <v>0</v>
      </c>
      <c r="J211" s="47"/>
      <c r="K211" s="47"/>
      <c r="L211" s="47"/>
      <c r="M211" s="47">
        <f t="shared" si="26"/>
        <v>0</v>
      </c>
      <c r="N211" s="48">
        <v>0</v>
      </c>
      <c r="O211" s="48"/>
      <c r="P211" s="48"/>
      <c r="Q211" s="48"/>
      <c r="R211" s="49">
        <v>0</v>
      </c>
      <c r="S211" s="49"/>
      <c r="T211" s="49"/>
      <c r="U211" s="54"/>
      <c r="V211" s="51">
        <f t="shared" si="27"/>
        <v>0</v>
      </c>
      <c r="W211" s="52">
        <f t="shared" si="25"/>
        <v>0</v>
      </c>
      <c r="X211" s="52">
        <f t="shared" si="28"/>
        <v>0</v>
      </c>
      <c r="Y211" s="52">
        <f t="shared" si="24"/>
        <v>0</v>
      </c>
      <c r="Z211" s="52">
        <f t="shared" si="24"/>
        <v>0</v>
      </c>
      <c r="AA211" s="52">
        <f t="shared" si="24"/>
        <v>0</v>
      </c>
      <c r="AB211" s="52">
        <f t="shared" si="24"/>
        <v>0</v>
      </c>
      <c r="AC211" s="52">
        <f t="shared" si="24"/>
        <v>0</v>
      </c>
      <c r="AD211" s="52">
        <f t="shared" si="24"/>
        <v>0</v>
      </c>
      <c r="AE211" s="52">
        <f t="shared" si="24"/>
        <v>0</v>
      </c>
      <c r="AF211" s="52">
        <f t="shared" si="24"/>
        <v>0</v>
      </c>
      <c r="AG211" s="52">
        <f t="shared" si="24"/>
        <v>0</v>
      </c>
      <c r="AH211" s="52">
        <f t="shared" si="24"/>
        <v>0</v>
      </c>
      <c r="AI211" s="52">
        <f t="shared" si="24"/>
        <v>0</v>
      </c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</row>
    <row r="212" spans="1:79" s="100" customFormat="1" ht="22.5" customHeight="1" x14ac:dyDescent="0.25">
      <c r="A212" s="43" t="s">
        <v>464</v>
      </c>
      <c r="B212" s="44" t="s">
        <v>487</v>
      </c>
      <c r="C212" s="45" t="s">
        <v>496</v>
      </c>
      <c r="D212" s="45"/>
      <c r="E212" s="45"/>
      <c r="F212" s="44" t="s">
        <v>521</v>
      </c>
      <c r="G212" s="46" t="s">
        <v>522</v>
      </c>
      <c r="H212" s="46"/>
      <c r="I212" s="47">
        <v>0</v>
      </c>
      <c r="J212" s="47"/>
      <c r="K212" s="47"/>
      <c r="L212" s="47"/>
      <c r="M212" s="47">
        <f t="shared" si="26"/>
        <v>0</v>
      </c>
      <c r="N212" s="48">
        <v>0</v>
      </c>
      <c r="O212" s="48"/>
      <c r="P212" s="48"/>
      <c r="Q212" s="48"/>
      <c r="R212" s="49">
        <v>0</v>
      </c>
      <c r="S212" s="49"/>
      <c r="T212" s="49"/>
      <c r="U212" s="54"/>
      <c r="V212" s="51">
        <f t="shared" si="27"/>
        <v>0</v>
      </c>
      <c r="W212" s="52">
        <f t="shared" si="25"/>
        <v>0</v>
      </c>
      <c r="X212" s="52">
        <f t="shared" si="28"/>
        <v>0</v>
      </c>
      <c r="Y212" s="52">
        <f t="shared" si="24"/>
        <v>0</v>
      </c>
      <c r="Z212" s="52">
        <f t="shared" si="24"/>
        <v>0</v>
      </c>
      <c r="AA212" s="52">
        <f t="shared" si="24"/>
        <v>0</v>
      </c>
      <c r="AB212" s="52">
        <f t="shared" si="24"/>
        <v>0</v>
      </c>
      <c r="AC212" s="52">
        <f t="shared" si="24"/>
        <v>0</v>
      </c>
      <c r="AD212" s="52">
        <f t="shared" si="24"/>
        <v>0</v>
      </c>
      <c r="AE212" s="52">
        <f t="shared" si="24"/>
        <v>0</v>
      </c>
      <c r="AF212" s="52">
        <f t="shared" si="24"/>
        <v>0</v>
      </c>
      <c r="AG212" s="52">
        <f t="shared" si="24"/>
        <v>0</v>
      </c>
      <c r="AH212" s="52">
        <f t="shared" si="24"/>
        <v>0</v>
      </c>
      <c r="AI212" s="52">
        <f t="shared" si="24"/>
        <v>0</v>
      </c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</row>
    <row r="213" spans="1:79" s="100" customFormat="1" ht="29.25" customHeight="1" x14ac:dyDescent="0.25">
      <c r="A213" s="43" t="s">
        <v>464</v>
      </c>
      <c r="B213" s="44" t="s">
        <v>487</v>
      </c>
      <c r="C213" s="45" t="s">
        <v>496</v>
      </c>
      <c r="D213" s="45"/>
      <c r="E213" s="45"/>
      <c r="F213" s="44" t="s">
        <v>523</v>
      </c>
      <c r="G213" s="46" t="s">
        <v>524</v>
      </c>
      <c r="H213" s="46"/>
      <c r="I213" s="47">
        <v>0</v>
      </c>
      <c r="J213" s="47"/>
      <c r="K213" s="47"/>
      <c r="L213" s="47"/>
      <c r="M213" s="47">
        <f t="shared" si="26"/>
        <v>0</v>
      </c>
      <c r="N213" s="48">
        <v>0</v>
      </c>
      <c r="O213" s="48"/>
      <c r="P213" s="48"/>
      <c r="Q213" s="48"/>
      <c r="R213" s="49">
        <v>0</v>
      </c>
      <c r="S213" s="49"/>
      <c r="T213" s="49"/>
      <c r="U213" s="54"/>
      <c r="V213" s="51">
        <f t="shared" si="27"/>
        <v>0</v>
      </c>
      <c r="W213" s="52">
        <f t="shared" si="25"/>
        <v>0</v>
      </c>
      <c r="X213" s="52">
        <f t="shared" si="28"/>
        <v>0</v>
      </c>
      <c r="Y213" s="52">
        <f t="shared" si="24"/>
        <v>0</v>
      </c>
      <c r="Z213" s="52">
        <f t="shared" si="24"/>
        <v>0</v>
      </c>
      <c r="AA213" s="52">
        <f t="shared" si="24"/>
        <v>0</v>
      </c>
      <c r="AB213" s="52">
        <f t="shared" si="24"/>
        <v>0</v>
      </c>
      <c r="AC213" s="52">
        <f t="shared" si="24"/>
        <v>0</v>
      </c>
      <c r="AD213" s="52">
        <f t="shared" si="24"/>
        <v>0</v>
      </c>
      <c r="AE213" s="52">
        <f t="shared" si="24"/>
        <v>0</v>
      </c>
      <c r="AF213" s="52">
        <f t="shared" si="24"/>
        <v>0</v>
      </c>
      <c r="AG213" s="52">
        <f t="shared" si="24"/>
        <v>0</v>
      </c>
      <c r="AH213" s="52">
        <f t="shared" si="24"/>
        <v>0</v>
      </c>
      <c r="AI213" s="52">
        <f t="shared" si="24"/>
        <v>0</v>
      </c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</row>
    <row r="214" spans="1:79" s="100" customFormat="1" ht="24" customHeight="1" x14ac:dyDescent="0.25">
      <c r="A214" s="43" t="s">
        <v>464</v>
      </c>
      <c r="B214" s="44" t="s">
        <v>487</v>
      </c>
      <c r="C214" s="45" t="s">
        <v>496</v>
      </c>
      <c r="D214" s="45"/>
      <c r="E214" s="45"/>
      <c r="F214" s="44" t="s">
        <v>525</v>
      </c>
      <c r="G214" s="46" t="s">
        <v>526</v>
      </c>
      <c r="H214" s="46"/>
      <c r="I214" s="47">
        <v>0</v>
      </c>
      <c r="J214" s="47"/>
      <c r="K214" s="47"/>
      <c r="L214" s="47"/>
      <c r="M214" s="47">
        <f t="shared" si="26"/>
        <v>0</v>
      </c>
      <c r="N214" s="48">
        <v>0</v>
      </c>
      <c r="O214" s="48"/>
      <c r="P214" s="48"/>
      <c r="Q214" s="48"/>
      <c r="R214" s="49">
        <v>0</v>
      </c>
      <c r="S214" s="49"/>
      <c r="T214" s="49"/>
      <c r="U214" s="54"/>
      <c r="V214" s="51">
        <f t="shared" si="27"/>
        <v>0</v>
      </c>
      <c r="W214" s="52">
        <f t="shared" si="25"/>
        <v>0</v>
      </c>
      <c r="X214" s="52">
        <f t="shared" si="28"/>
        <v>0</v>
      </c>
      <c r="Y214" s="52">
        <f t="shared" si="24"/>
        <v>0</v>
      </c>
      <c r="Z214" s="52">
        <f t="shared" si="24"/>
        <v>0</v>
      </c>
      <c r="AA214" s="52">
        <f t="shared" si="24"/>
        <v>0</v>
      </c>
      <c r="AB214" s="52">
        <f t="shared" si="24"/>
        <v>0</v>
      </c>
      <c r="AC214" s="52">
        <f t="shared" si="24"/>
        <v>0</v>
      </c>
      <c r="AD214" s="52">
        <f t="shared" si="24"/>
        <v>0</v>
      </c>
      <c r="AE214" s="52">
        <f t="shared" si="24"/>
        <v>0</v>
      </c>
      <c r="AF214" s="52">
        <f t="shared" si="24"/>
        <v>0</v>
      </c>
      <c r="AG214" s="52">
        <f t="shared" si="24"/>
        <v>0</v>
      </c>
      <c r="AH214" s="52">
        <f t="shared" si="24"/>
        <v>0</v>
      </c>
      <c r="AI214" s="52">
        <f t="shared" si="24"/>
        <v>0</v>
      </c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</row>
    <row r="215" spans="1:79" s="100" customFormat="1" ht="22.5" customHeight="1" x14ac:dyDescent="0.25">
      <c r="A215" s="43" t="s">
        <v>464</v>
      </c>
      <c r="B215" s="44" t="s">
        <v>487</v>
      </c>
      <c r="C215" s="45" t="s">
        <v>496</v>
      </c>
      <c r="D215" s="45"/>
      <c r="E215" s="45"/>
      <c r="F215" s="44" t="s">
        <v>527</v>
      </c>
      <c r="G215" s="46" t="s">
        <v>528</v>
      </c>
      <c r="H215" s="46"/>
      <c r="I215" s="47">
        <v>6.78</v>
      </c>
      <c r="J215" s="47"/>
      <c r="K215" s="47"/>
      <c r="L215" s="47"/>
      <c r="M215" s="47">
        <f t="shared" si="26"/>
        <v>6.78</v>
      </c>
      <c r="N215" s="48">
        <v>0</v>
      </c>
      <c r="O215" s="48"/>
      <c r="P215" s="48"/>
      <c r="Q215" s="48"/>
      <c r="R215" s="49">
        <v>-6.78</v>
      </c>
      <c r="S215" s="49"/>
      <c r="T215" s="49"/>
      <c r="U215" s="54"/>
      <c r="V215" s="51">
        <f t="shared" si="27"/>
        <v>0.33900000000000002</v>
      </c>
      <c r="W215" s="52">
        <f t="shared" si="25"/>
        <v>7.1190000000000007</v>
      </c>
      <c r="X215" s="52">
        <f t="shared" si="28"/>
        <v>0.59325000000000006</v>
      </c>
      <c r="Y215" s="52">
        <f t="shared" si="24"/>
        <v>0.59325000000000006</v>
      </c>
      <c r="Z215" s="52">
        <f t="shared" si="24"/>
        <v>0.59325000000000006</v>
      </c>
      <c r="AA215" s="52">
        <f t="shared" si="24"/>
        <v>0.59325000000000006</v>
      </c>
      <c r="AB215" s="52">
        <f t="shared" si="24"/>
        <v>0.59325000000000006</v>
      </c>
      <c r="AC215" s="52">
        <f t="shared" si="24"/>
        <v>0.59325000000000006</v>
      </c>
      <c r="AD215" s="52">
        <f t="shared" si="24"/>
        <v>0.59325000000000006</v>
      </c>
      <c r="AE215" s="52">
        <f t="shared" si="24"/>
        <v>0.59325000000000006</v>
      </c>
      <c r="AF215" s="52">
        <f t="shared" si="24"/>
        <v>0.59325000000000006</v>
      </c>
      <c r="AG215" s="52">
        <f t="shared" si="24"/>
        <v>0.59325000000000006</v>
      </c>
      <c r="AH215" s="52">
        <f t="shared" si="24"/>
        <v>0.59325000000000006</v>
      </c>
      <c r="AI215" s="52">
        <f t="shared" si="24"/>
        <v>0.59325000000000006</v>
      </c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</row>
    <row r="216" spans="1:79" s="100" customFormat="1" ht="23.25" customHeight="1" x14ac:dyDescent="0.25">
      <c r="A216" s="43" t="s">
        <v>464</v>
      </c>
      <c r="B216" s="44" t="s">
        <v>487</v>
      </c>
      <c r="C216" s="45" t="s">
        <v>496</v>
      </c>
      <c r="D216" s="45"/>
      <c r="E216" s="45"/>
      <c r="F216" s="44" t="s">
        <v>529</v>
      </c>
      <c r="G216" s="46" t="s">
        <v>530</v>
      </c>
      <c r="H216" s="46"/>
      <c r="I216" s="47">
        <v>2728.28</v>
      </c>
      <c r="J216" s="47"/>
      <c r="K216" s="47"/>
      <c r="L216" s="47"/>
      <c r="M216" s="47">
        <f t="shared" si="26"/>
        <v>2728.28</v>
      </c>
      <c r="N216" s="48">
        <v>0</v>
      </c>
      <c r="O216" s="48"/>
      <c r="P216" s="48"/>
      <c r="Q216" s="48"/>
      <c r="R216" s="49">
        <v>-2728.28</v>
      </c>
      <c r="S216" s="49"/>
      <c r="T216" s="49"/>
      <c r="U216" s="54"/>
      <c r="V216" s="51">
        <f t="shared" si="27"/>
        <v>136.41400000000002</v>
      </c>
      <c r="W216" s="52">
        <f t="shared" si="25"/>
        <v>2864.6940000000004</v>
      </c>
      <c r="X216" s="52">
        <f t="shared" si="28"/>
        <v>238.72450000000003</v>
      </c>
      <c r="Y216" s="52">
        <f t="shared" ref="Y216:AI235" si="29">$W216/12</f>
        <v>238.72450000000003</v>
      </c>
      <c r="Z216" s="52">
        <f t="shared" si="29"/>
        <v>238.72450000000003</v>
      </c>
      <c r="AA216" s="52">
        <f t="shared" si="29"/>
        <v>238.72450000000003</v>
      </c>
      <c r="AB216" s="52">
        <f t="shared" si="29"/>
        <v>238.72450000000003</v>
      </c>
      <c r="AC216" s="52">
        <f t="shared" si="29"/>
        <v>238.72450000000003</v>
      </c>
      <c r="AD216" s="52">
        <f t="shared" si="29"/>
        <v>238.72450000000003</v>
      </c>
      <c r="AE216" s="52">
        <f t="shared" si="29"/>
        <v>238.72450000000003</v>
      </c>
      <c r="AF216" s="52">
        <f t="shared" si="29"/>
        <v>238.72450000000003</v>
      </c>
      <c r="AG216" s="52">
        <f t="shared" si="29"/>
        <v>238.72450000000003</v>
      </c>
      <c r="AH216" s="52">
        <f t="shared" si="29"/>
        <v>238.72450000000003</v>
      </c>
      <c r="AI216" s="52">
        <f t="shared" si="29"/>
        <v>238.72450000000003</v>
      </c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</row>
    <row r="217" spans="1:79" s="100" customFormat="1" ht="21.75" customHeight="1" x14ac:dyDescent="0.25">
      <c r="A217" s="43" t="s">
        <v>464</v>
      </c>
      <c r="B217" s="44" t="s">
        <v>487</v>
      </c>
      <c r="C217" s="45" t="s">
        <v>496</v>
      </c>
      <c r="D217" s="45"/>
      <c r="E217" s="45"/>
      <c r="F217" s="44" t="s">
        <v>531</v>
      </c>
      <c r="G217" s="46" t="s">
        <v>532</v>
      </c>
      <c r="H217" s="46"/>
      <c r="I217" s="47">
        <v>21.44</v>
      </c>
      <c r="J217" s="47"/>
      <c r="K217" s="47"/>
      <c r="L217" s="47"/>
      <c r="M217" s="47">
        <f t="shared" si="26"/>
        <v>21.44</v>
      </c>
      <c r="N217" s="48">
        <v>2.0522388059701493E-2</v>
      </c>
      <c r="O217" s="48"/>
      <c r="P217" s="48"/>
      <c r="Q217" s="48"/>
      <c r="R217" s="49">
        <v>-21</v>
      </c>
      <c r="S217" s="49"/>
      <c r="T217" s="49"/>
      <c r="U217" s="54"/>
      <c r="V217" s="51">
        <f t="shared" si="27"/>
        <v>1.0720000000000001</v>
      </c>
      <c r="W217" s="52">
        <f t="shared" si="25"/>
        <v>22.512</v>
      </c>
      <c r="X217" s="52">
        <f t="shared" si="28"/>
        <v>1.8760000000000001</v>
      </c>
      <c r="Y217" s="52">
        <f t="shared" si="29"/>
        <v>1.8760000000000001</v>
      </c>
      <c r="Z217" s="52">
        <f t="shared" si="29"/>
        <v>1.8760000000000001</v>
      </c>
      <c r="AA217" s="52">
        <f t="shared" si="29"/>
        <v>1.8760000000000001</v>
      </c>
      <c r="AB217" s="52">
        <f t="shared" si="29"/>
        <v>1.8760000000000001</v>
      </c>
      <c r="AC217" s="52">
        <f t="shared" si="29"/>
        <v>1.8760000000000001</v>
      </c>
      <c r="AD217" s="52">
        <f t="shared" si="29"/>
        <v>1.8760000000000001</v>
      </c>
      <c r="AE217" s="52">
        <f t="shared" si="29"/>
        <v>1.8760000000000001</v>
      </c>
      <c r="AF217" s="52">
        <f t="shared" si="29"/>
        <v>1.8760000000000001</v>
      </c>
      <c r="AG217" s="52">
        <f t="shared" si="29"/>
        <v>1.8760000000000001</v>
      </c>
      <c r="AH217" s="52">
        <f t="shared" si="29"/>
        <v>1.8760000000000001</v>
      </c>
      <c r="AI217" s="52">
        <f t="shared" si="29"/>
        <v>1.8760000000000001</v>
      </c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</row>
    <row r="218" spans="1:79" s="100" customFormat="1" ht="20.25" customHeight="1" x14ac:dyDescent="0.25">
      <c r="A218" s="43" t="s">
        <v>464</v>
      </c>
      <c r="B218" s="44" t="s">
        <v>487</v>
      </c>
      <c r="C218" s="45" t="s">
        <v>496</v>
      </c>
      <c r="D218" s="45"/>
      <c r="E218" s="45"/>
      <c r="F218" s="44" t="s">
        <v>533</v>
      </c>
      <c r="G218" s="46" t="s">
        <v>534</v>
      </c>
      <c r="H218" s="46"/>
      <c r="I218" s="47">
        <v>0</v>
      </c>
      <c r="J218" s="47"/>
      <c r="K218" s="47"/>
      <c r="L218" s="47"/>
      <c r="M218" s="47">
        <f t="shared" si="26"/>
        <v>0</v>
      </c>
      <c r="N218" s="48">
        <v>0</v>
      </c>
      <c r="O218" s="48"/>
      <c r="P218" s="48"/>
      <c r="Q218" s="48"/>
      <c r="R218" s="49">
        <v>0</v>
      </c>
      <c r="S218" s="49"/>
      <c r="T218" s="49"/>
      <c r="U218" s="54"/>
      <c r="V218" s="51">
        <f t="shared" si="27"/>
        <v>0</v>
      </c>
      <c r="W218" s="52">
        <f t="shared" si="25"/>
        <v>0</v>
      </c>
      <c r="X218" s="52">
        <f t="shared" si="28"/>
        <v>0</v>
      </c>
      <c r="Y218" s="52">
        <f t="shared" si="29"/>
        <v>0</v>
      </c>
      <c r="Z218" s="52">
        <f t="shared" si="29"/>
        <v>0</v>
      </c>
      <c r="AA218" s="52">
        <f t="shared" si="29"/>
        <v>0</v>
      </c>
      <c r="AB218" s="52">
        <f t="shared" si="29"/>
        <v>0</v>
      </c>
      <c r="AC218" s="52">
        <f t="shared" si="29"/>
        <v>0</v>
      </c>
      <c r="AD218" s="52">
        <f t="shared" si="29"/>
        <v>0</v>
      </c>
      <c r="AE218" s="52">
        <f t="shared" si="29"/>
        <v>0</v>
      </c>
      <c r="AF218" s="52">
        <f t="shared" si="29"/>
        <v>0</v>
      </c>
      <c r="AG218" s="52">
        <f t="shared" si="29"/>
        <v>0</v>
      </c>
      <c r="AH218" s="52">
        <f t="shared" si="29"/>
        <v>0</v>
      </c>
      <c r="AI218" s="52">
        <f t="shared" si="29"/>
        <v>0</v>
      </c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</row>
    <row r="219" spans="1:79" s="100" customFormat="1" ht="24" customHeight="1" x14ac:dyDescent="0.25">
      <c r="A219" s="43" t="s">
        <v>464</v>
      </c>
      <c r="B219" s="44" t="s">
        <v>487</v>
      </c>
      <c r="C219" s="45" t="s">
        <v>496</v>
      </c>
      <c r="D219" s="45"/>
      <c r="E219" s="45"/>
      <c r="F219" s="44" t="s">
        <v>535</v>
      </c>
      <c r="G219" s="46" t="s">
        <v>536</v>
      </c>
      <c r="H219" s="46"/>
      <c r="I219" s="47">
        <v>0</v>
      </c>
      <c r="J219" s="47"/>
      <c r="K219" s="47"/>
      <c r="L219" s="47"/>
      <c r="M219" s="47">
        <f t="shared" si="26"/>
        <v>0</v>
      </c>
      <c r="N219" s="48">
        <v>0</v>
      </c>
      <c r="O219" s="48"/>
      <c r="P219" s="48"/>
      <c r="Q219" s="48"/>
      <c r="R219" s="49">
        <v>0</v>
      </c>
      <c r="S219" s="49"/>
      <c r="T219" s="49"/>
      <c r="U219" s="54"/>
      <c r="V219" s="51">
        <f t="shared" si="27"/>
        <v>0</v>
      </c>
      <c r="W219" s="52">
        <f t="shared" si="25"/>
        <v>0</v>
      </c>
      <c r="X219" s="52">
        <f t="shared" si="28"/>
        <v>0</v>
      </c>
      <c r="Y219" s="52">
        <f t="shared" si="29"/>
        <v>0</v>
      </c>
      <c r="Z219" s="52">
        <f t="shared" si="29"/>
        <v>0</v>
      </c>
      <c r="AA219" s="52">
        <f t="shared" si="29"/>
        <v>0</v>
      </c>
      <c r="AB219" s="52">
        <f t="shared" si="29"/>
        <v>0</v>
      </c>
      <c r="AC219" s="52">
        <f t="shared" si="29"/>
        <v>0</v>
      </c>
      <c r="AD219" s="52">
        <f t="shared" si="29"/>
        <v>0</v>
      </c>
      <c r="AE219" s="52">
        <f t="shared" si="29"/>
        <v>0</v>
      </c>
      <c r="AF219" s="52">
        <f t="shared" si="29"/>
        <v>0</v>
      </c>
      <c r="AG219" s="52">
        <f t="shared" si="29"/>
        <v>0</v>
      </c>
      <c r="AH219" s="52">
        <f t="shared" si="29"/>
        <v>0</v>
      </c>
      <c r="AI219" s="52">
        <f t="shared" si="29"/>
        <v>0</v>
      </c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</row>
    <row r="220" spans="1:79" s="100" customFormat="1" ht="16.5" customHeight="1" x14ac:dyDescent="0.25">
      <c r="A220" s="43" t="s">
        <v>464</v>
      </c>
      <c r="B220" s="44" t="s">
        <v>487</v>
      </c>
      <c r="C220" s="45" t="s">
        <v>496</v>
      </c>
      <c r="D220" s="45"/>
      <c r="E220" s="45"/>
      <c r="F220" s="44" t="s">
        <v>537</v>
      </c>
      <c r="G220" s="46" t="s">
        <v>538</v>
      </c>
      <c r="H220" s="46"/>
      <c r="I220" s="47">
        <v>4675.6000000000004</v>
      </c>
      <c r="J220" s="47"/>
      <c r="K220" s="47"/>
      <c r="L220" s="47"/>
      <c r="M220" s="47">
        <f t="shared" si="26"/>
        <v>4675.6000000000004</v>
      </c>
      <c r="N220" s="48">
        <v>1.0516297373599111E-2</v>
      </c>
      <c r="O220" s="48"/>
      <c r="P220" s="48"/>
      <c r="Q220" s="48"/>
      <c r="R220" s="49">
        <v>-4626.43</v>
      </c>
      <c r="S220" s="49"/>
      <c r="T220" s="49"/>
      <c r="U220" s="54"/>
      <c r="V220" s="51">
        <f t="shared" si="27"/>
        <v>233.78000000000003</v>
      </c>
      <c r="W220" s="52">
        <f t="shared" si="25"/>
        <v>4909.38</v>
      </c>
      <c r="X220" s="52">
        <f t="shared" si="28"/>
        <v>409.11500000000001</v>
      </c>
      <c r="Y220" s="52">
        <f t="shared" si="29"/>
        <v>409.11500000000001</v>
      </c>
      <c r="Z220" s="52">
        <f t="shared" si="29"/>
        <v>409.11500000000001</v>
      </c>
      <c r="AA220" s="52">
        <f t="shared" si="29"/>
        <v>409.11500000000001</v>
      </c>
      <c r="AB220" s="52">
        <f t="shared" si="29"/>
        <v>409.11500000000001</v>
      </c>
      <c r="AC220" s="52">
        <f t="shared" si="29"/>
        <v>409.11500000000001</v>
      </c>
      <c r="AD220" s="52">
        <f t="shared" si="29"/>
        <v>409.11500000000001</v>
      </c>
      <c r="AE220" s="52">
        <f t="shared" si="29"/>
        <v>409.11500000000001</v>
      </c>
      <c r="AF220" s="52">
        <f t="shared" si="29"/>
        <v>409.11500000000001</v>
      </c>
      <c r="AG220" s="52">
        <f t="shared" si="29"/>
        <v>409.11500000000001</v>
      </c>
      <c r="AH220" s="52">
        <f t="shared" si="29"/>
        <v>409.11500000000001</v>
      </c>
      <c r="AI220" s="52">
        <f t="shared" si="29"/>
        <v>409.11500000000001</v>
      </c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</row>
    <row r="221" spans="1:79" s="100" customFormat="1" ht="18.75" customHeight="1" x14ac:dyDescent="0.25">
      <c r="A221" s="43" t="s">
        <v>464</v>
      </c>
      <c r="B221" s="44" t="s">
        <v>487</v>
      </c>
      <c r="C221" s="45" t="s">
        <v>496</v>
      </c>
      <c r="D221" s="45"/>
      <c r="E221" s="45"/>
      <c r="F221" s="44" t="s">
        <v>539</v>
      </c>
      <c r="G221" s="46" t="s">
        <v>540</v>
      </c>
      <c r="H221" s="46"/>
      <c r="I221" s="47">
        <v>0</v>
      </c>
      <c r="J221" s="47"/>
      <c r="K221" s="47"/>
      <c r="L221" s="47"/>
      <c r="M221" s="47">
        <f t="shared" si="26"/>
        <v>0</v>
      </c>
      <c r="N221" s="48">
        <v>0</v>
      </c>
      <c r="O221" s="48"/>
      <c r="P221" s="48"/>
      <c r="Q221" s="48"/>
      <c r="R221" s="49">
        <v>0</v>
      </c>
      <c r="S221" s="49"/>
      <c r="T221" s="49"/>
      <c r="U221" s="54"/>
      <c r="V221" s="51">
        <f t="shared" si="27"/>
        <v>0</v>
      </c>
      <c r="W221" s="52">
        <f t="shared" si="25"/>
        <v>0</v>
      </c>
      <c r="X221" s="52">
        <f t="shared" si="28"/>
        <v>0</v>
      </c>
      <c r="Y221" s="52">
        <f t="shared" si="29"/>
        <v>0</v>
      </c>
      <c r="Z221" s="52">
        <f t="shared" si="29"/>
        <v>0</v>
      </c>
      <c r="AA221" s="52">
        <f t="shared" si="29"/>
        <v>0</v>
      </c>
      <c r="AB221" s="52">
        <f t="shared" si="29"/>
        <v>0</v>
      </c>
      <c r="AC221" s="52">
        <f t="shared" si="29"/>
        <v>0</v>
      </c>
      <c r="AD221" s="52">
        <f t="shared" si="29"/>
        <v>0</v>
      </c>
      <c r="AE221" s="52">
        <f t="shared" si="29"/>
        <v>0</v>
      </c>
      <c r="AF221" s="52">
        <f t="shared" si="29"/>
        <v>0</v>
      </c>
      <c r="AG221" s="52">
        <f t="shared" si="29"/>
        <v>0</v>
      </c>
      <c r="AH221" s="52">
        <f t="shared" si="29"/>
        <v>0</v>
      </c>
      <c r="AI221" s="52">
        <f t="shared" si="29"/>
        <v>0</v>
      </c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</row>
    <row r="222" spans="1:79" s="100" customFormat="1" ht="21.75" customHeight="1" x14ac:dyDescent="0.25">
      <c r="A222" s="43" t="s">
        <v>464</v>
      </c>
      <c r="B222" s="44" t="s">
        <v>487</v>
      </c>
      <c r="C222" s="45" t="s">
        <v>496</v>
      </c>
      <c r="D222" s="45"/>
      <c r="E222" s="45"/>
      <c r="F222" s="44" t="s">
        <v>541</v>
      </c>
      <c r="G222" s="46" t="s">
        <v>542</v>
      </c>
      <c r="H222" s="46"/>
      <c r="I222" s="47">
        <v>181.87</v>
      </c>
      <c r="J222" s="47"/>
      <c r="K222" s="47"/>
      <c r="L222" s="47"/>
      <c r="M222" s="47">
        <f t="shared" si="26"/>
        <v>181.87</v>
      </c>
      <c r="N222" s="48">
        <v>0</v>
      </c>
      <c r="O222" s="48"/>
      <c r="P222" s="48"/>
      <c r="Q222" s="48"/>
      <c r="R222" s="49">
        <v>-181.87</v>
      </c>
      <c r="S222" s="49"/>
      <c r="T222" s="49"/>
      <c r="U222" s="54"/>
      <c r="V222" s="51">
        <f t="shared" si="27"/>
        <v>9.0935000000000006</v>
      </c>
      <c r="W222" s="52">
        <f t="shared" si="25"/>
        <v>190.96350000000001</v>
      </c>
      <c r="X222" s="52">
        <f t="shared" si="28"/>
        <v>15.913625000000001</v>
      </c>
      <c r="Y222" s="52">
        <f t="shared" si="29"/>
        <v>15.913625000000001</v>
      </c>
      <c r="Z222" s="52">
        <f t="shared" si="29"/>
        <v>15.913625000000001</v>
      </c>
      <c r="AA222" s="52">
        <f t="shared" si="29"/>
        <v>15.913625000000001</v>
      </c>
      <c r="AB222" s="52">
        <f t="shared" si="29"/>
        <v>15.913625000000001</v>
      </c>
      <c r="AC222" s="52">
        <f t="shared" si="29"/>
        <v>15.913625000000001</v>
      </c>
      <c r="AD222" s="52">
        <f t="shared" si="29"/>
        <v>15.913625000000001</v>
      </c>
      <c r="AE222" s="52">
        <f t="shared" si="29"/>
        <v>15.913625000000001</v>
      </c>
      <c r="AF222" s="52">
        <f t="shared" si="29"/>
        <v>15.913625000000001</v>
      </c>
      <c r="AG222" s="52">
        <f t="shared" si="29"/>
        <v>15.913625000000001</v>
      </c>
      <c r="AH222" s="52">
        <f t="shared" si="29"/>
        <v>15.913625000000001</v>
      </c>
      <c r="AI222" s="52">
        <f t="shared" si="29"/>
        <v>15.913625000000001</v>
      </c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</row>
    <row r="223" spans="1:79" s="100" customFormat="1" ht="19.5" customHeight="1" x14ac:dyDescent="0.25">
      <c r="A223" s="43" t="s">
        <v>464</v>
      </c>
      <c r="B223" s="44" t="s">
        <v>487</v>
      </c>
      <c r="C223" s="45" t="s">
        <v>496</v>
      </c>
      <c r="D223" s="45"/>
      <c r="E223" s="45"/>
      <c r="F223" s="44" t="s">
        <v>543</v>
      </c>
      <c r="G223" s="46" t="s">
        <v>544</v>
      </c>
      <c r="H223" s="46"/>
      <c r="I223" s="47">
        <v>0</v>
      </c>
      <c r="J223" s="47"/>
      <c r="K223" s="47"/>
      <c r="L223" s="47"/>
      <c r="M223" s="47">
        <f t="shared" si="26"/>
        <v>0</v>
      </c>
      <c r="N223" s="48">
        <v>0</v>
      </c>
      <c r="O223" s="48"/>
      <c r="P223" s="48"/>
      <c r="Q223" s="48"/>
      <c r="R223" s="49">
        <v>0</v>
      </c>
      <c r="S223" s="49"/>
      <c r="T223" s="49"/>
      <c r="U223" s="54"/>
      <c r="V223" s="51">
        <f t="shared" si="27"/>
        <v>0</v>
      </c>
      <c r="W223" s="52">
        <f t="shared" si="25"/>
        <v>0</v>
      </c>
      <c r="X223" s="52">
        <f t="shared" si="28"/>
        <v>0</v>
      </c>
      <c r="Y223" s="52">
        <f t="shared" si="29"/>
        <v>0</v>
      </c>
      <c r="Z223" s="52">
        <f t="shared" si="29"/>
        <v>0</v>
      </c>
      <c r="AA223" s="52">
        <f t="shared" si="29"/>
        <v>0</v>
      </c>
      <c r="AB223" s="52">
        <f t="shared" si="29"/>
        <v>0</v>
      </c>
      <c r="AC223" s="52">
        <f t="shared" si="29"/>
        <v>0</v>
      </c>
      <c r="AD223" s="52">
        <f t="shared" si="29"/>
        <v>0</v>
      </c>
      <c r="AE223" s="52">
        <f t="shared" si="29"/>
        <v>0</v>
      </c>
      <c r="AF223" s="52">
        <f t="shared" si="29"/>
        <v>0</v>
      </c>
      <c r="AG223" s="52">
        <f t="shared" si="29"/>
        <v>0</v>
      </c>
      <c r="AH223" s="52">
        <f t="shared" si="29"/>
        <v>0</v>
      </c>
      <c r="AI223" s="52">
        <f t="shared" si="29"/>
        <v>0</v>
      </c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</row>
    <row r="224" spans="1:79" s="100" customFormat="1" ht="19.5" customHeight="1" x14ac:dyDescent="0.25">
      <c r="A224" s="43" t="s">
        <v>464</v>
      </c>
      <c r="B224" s="44" t="s">
        <v>487</v>
      </c>
      <c r="C224" s="45" t="s">
        <v>496</v>
      </c>
      <c r="D224" s="45"/>
      <c r="E224" s="45"/>
      <c r="F224" s="44" t="s">
        <v>545</v>
      </c>
      <c r="G224" s="46" t="s">
        <v>546</v>
      </c>
      <c r="H224" s="46"/>
      <c r="I224" s="47">
        <v>291.60000000000002</v>
      </c>
      <c r="J224" s="47"/>
      <c r="K224" s="47"/>
      <c r="L224" s="47"/>
      <c r="M224" s="47">
        <f t="shared" si="26"/>
        <v>291.60000000000002</v>
      </c>
      <c r="N224" s="48">
        <v>6.9375857338820304E-2</v>
      </c>
      <c r="O224" s="48"/>
      <c r="P224" s="48"/>
      <c r="Q224" s="48"/>
      <c r="R224" s="49">
        <v>-271.37</v>
      </c>
      <c r="S224" s="49"/>
      <c r="T224" s="49"/>
      <c r="U224" s="54"/>
      <c r="V224" s="51">
        <f t="shared" si="27"/>
        <v>14.580000000000002</v>
      </c>
      <c r="W224" s="52">
        <f t="shared" si="25"/>
        <v>306.18</v>
      </c>
      <c r="X224" s="52">
        <f t="shared" si="28"/>
        <v>25.515000000000001</v>
      </c>
      <c r="Y224" s="52">
        <f t="shared" si="29"/>
        <v>25.515000000000001</v>
      </c>
      <c r="Z224" s="52">
        <f t="shared" si="29"/>
        <v>25.515000000000001</v>
      </c>
      <c r="AA224" s="52">
        <f t="shared" si="29"/>
        <v>25.515000000000001</v>
      </c>
      <c r="AB224" s="52">
        <f t="shared" si="29"/>
        <v>25.515000000000001</v>
      </c>
      <c r="AC224" s="52">
        <f t="shared" si="29"/>
        <v>25.515000000000001</v>
      </c>
      <c r="AD224" s="52">
        <f t="shared" si="29"/>
        <v>25.515000000000001</v>
      </c>
      <c r="AE224" s="52">
        <f t="shared" si="29"/>
        <v>25.515000000000001</v>
      </c>
      <c r="AF224" s="52">
        <f t="shared" si="29"/>
        <v>25.515000000000001</v>
      </c>
      <c r="AG224" s="52">
        <f t="shared" si="29"/>
        <v>25.515000000000001</v>
      </c>
      <c r="AH224" s="52">
        <f t="shared" si="29"/>
        <v>25.515000000000001</v>
      </c>
      <c r="AI224" s="52">
        <f t="shared" si="29"/>
        <v>25.515000000000001</v>
      </c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</row>
    <row r="225" spans="1:79" s="100" customFormat="1" ht="27" customHeight="1" x14ac:dyDescent="0.25">
      <c r="A225" s="43" t="s">
        <v>464</v>
      </c>
      <c r="B225" s="44" t="s">
        <v>487</v>
      </c>
      <c r="C225" s="45" t="s">
        <v>496</v>
      </c>
      <c r="D225" s="45"/>
      <c r="E225" s="45"/>
      <c r="F225" s="44" t="s">
        <v>547</v>
      </c>
      <c r="G225" s="46" t="s">
        <v>548</v>
      </c>
      <c r="H225" s="46"/>
      <c r="I225" s="47">
        <v>0</v>
      </c>
      <c r="J225" s="47"/>
      <c r="K225" s="47"/>
      <c r="L225" s="47"/>
      <c r="M225" s="47">
        <f t="shared" si="26"/>
        <v>0</v>
      </c>
      <c r="N225" s="48">
        <v>0</v>
      </c>
      <c r="O225" s="48"/>
      <c r="P225" s="48"/>
      <c r="Q225" s="48"/>
      <c r="R225" s="49">
        <v>0</v>
      </c>
      <c r="S225" s="49"/>
      <c r="T225" s="49"/>
      <c r="U225" s="54"/>
      <c r="V225" s="51">
        <f t="shared" si="27"/>
        <v>0</v>
      </c>
      <c r="W225" s="52">
        <f t="shared" si="25"/>
        <v>0</v>
      </c>
      <c r="X225" s="52">
        <f t="shared" si="28"/>
        <v>0</v>
      </c>
      <c r="Y225" s="52">
        <f t="shared" si="29"/>
        <v>0</v>
      </c>
      <c r="Z225" s="52">
        <f t="shared" si="29"/>
        <v>0</v>
      </c>
      <c r="AA225" s="52">
        <f t="shared" si="29"/>
        <v>0</v>
      </c>
      <c r="AB225" s="52">
        <f t="shared" si="29"/>
        <v>0</v>
      </c>
      <c r="AC225" s="52">
        <f t="shared" si="29"/>
        <v>0</v>
      </c>
      <c r="AD225" s="52">
        <f t="shared" si="29"/>
        <v>0</v>
      </c>
      <c r="AE225" s="52">
        <f t="shared" si="29"/>
        <v>0</v>
      </c>
      <c r="AF225" s="52">
        <f t="shared" si="29"/>
        <v>0</v>
      </c>
      <c r="AG225" s="52">
        <f t="shared" si="29"/>
        <v>0</v>
      </c>
      <c r="AH225" s="52">
        <f t="shared" si="29"/>
        <v>0</v>
      </c>
      <c r="AI225" s="52">
        <f t="shared" si="29"/>
        <v>0</v>
      </c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</row>
    <row r="226" spans="1:79" s="100" customFormat="1" ht="24" customHeight="1" x14ac:dyDescent="0.25">
      <c r="A226" s="43" t="s">
        <v>464</v>
      </c>
      <c r="B226" s="44" t="s">
        <v>487</v>
      </c>
      <c r="C226" s="45" t="s">
        <v>496</v>
      </c>
      <c r="D226" s="45"/>
      <c r="E226" s="45"/>
      <c r="F226" s="44" t="s">
        <v>549</v>
      </c>
      <c r="G226" s="46" t="s">
        <v>550</v>
      </c>
      <c r="H226" s="46"/>
      <c r="I226" s="47">
        <v>0</v>
      </c>
      <c r="J226" s="47"/>
      <c r="K226" s="47"/>
      <c r="L226" s="47"/>
      <c r="M226" s="47">
        <f t="shared" si="26"/>
        <v>0</v>
      </c>
      <c r="N226" s="48">
        <v>0</v>
      </c>
      <c r="O226" s="48"/>
      <c r="P226" s="48"/>
      <c r="Q226" s="48"/>
      <c r="R226" s="49">
        <v>0</v>
      </c>
      <c r="S226" s="49"/>
      <c r="T226" s="49"/>
      <c r="U226" s="54"/>
      <c r="V226" s="51">
        <f t="shared" si="27"/>
        <v>0</v>
      </c>
      <c r="W226" s="52">
        <f t="shared" si="25"/>
        <v>0</v>
      </c>
      <c r="X226" s="52">
        <f t="shared" si="28"/>
        <v>0</v>
      </c>
      <c r="Y226" s="52">
        <f t="shared" si="29"/>
        <v>0</v>
      </c>
      <c r="Z226" s="52">
        <f t="shared" si="29"/>
        <v>0</v>
      </c>
      <c r="AA226" s="52">
        <f t="shared" si="29"/>
        <v>0</v>
      </c>
      <c r="AB226" s="52">
        <f t="shared" si="29"/>
        <v>0</v>
      </c>
      <c r="AC226" s="52">
        <f t="shared" si="29"/>
        <v>0</v>
      </c>
      <c r="AD226" s="52">
        <f t="shared" si="29"/>
        <v>0</v>
      </c>
      <c r="AE226" s="52">
        <f t="shared" si="29"/>
        <v>0</v>
      </c>
      <c r="AF226" s="52">
        <f t="shared" si="29"/>
        <v>0</v>
      </c>
      <c r="AG226" s="52">
        <f t="shared" si="29"/>
        <v>0</v>
      </c>
      <c r="AH226" s="52">
        <f t="shared" si="29"/>
        <v>0</v>
      </c>
      <c r="AI226" s="52">
        <f t="shared" si="29"/>
        <v>0</v>
      </c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</row>
    <row r="227" spans="1:79" s="100" customFormat="1" ht="21" customHeight="1" x14ac:dyDescent="0.25">
      <c r="A227" s="43" t="s">
        <v>464</v>
      </c>
      <c r="B227" s="44" t="s">
        <v>487</v>
      </c>
      <c r="C227" s="45" t="s">
        <v>496</v>
      </c>
      <c r="D227" s="45"/>
      <c r="E227" s="45"/>
      <c r="F227" s="44" t="s">
        <v>551</v>
      </c>
      <c r="G227" s="46" t="s">
        <v>552</v>
      </c>
      <c r="H227" s="46"/>
      <c r="I227" s="47">
        <v>0</v>
      </c>
      <c r="J227" s="47"/>
      <c r="K227" s="47"/>
      <c r="L227" s="47"/>
      <c r="M227" s="47">
        <f t="shared" si="26"/>
        <v>0</v>
      </c>
      <c r="N227" s="48">
        <v>0</v>
      </c>
      <c r="O227" s="48"/>
      <c r="P227" s="48"/>
      <c r="Q227" s="48"/>
      <c r="R227" s="49">
        <v>0</v>
      </c>
      <c r="S227" s="49"/>
      <c r="T227" s="49"/>
      <c r="U227" s="54"/>
      <c r="V227" s="51">
        <f t="shared" si="27"/>
        <v>0</v>
      </c>
      <c r="W227" s="52">
        <f t="shared" si="25"/>
        <v>0</v>
      </c>
      <c r="X227" s="52">
        <f t="shared" si="28"/>
        <v>0</v>
      </c>
      <c r="Y227" s="52">
        <f t="shared" si="29"/>
        <v>0</v>
      </c>
      <c r="Z227" s="52">
        <f t="shared" si="29"/>
        <v>0</v>
      </c>
      <c r="AA227" s="52">
        <f t="shared" si="29"/>
        <v>0</v>
      </c>
      <c r="AB227" s="52">
        <f t="shared" si="29"/>
        <v>0</v>
      </c>
      <c r="AC227" s="52">
        <f t="shared" si="29"/>
        <v>0</v>
      </c>
      <c r="AD227" s="52">
        <f t="shared" si="29"/>
        <v>0</v>
      </c>
      <c r="AE227" s="52">
        <f t="shared" si="29"/>
        <v>0</v>
      </c>
      <c r="AF227" s="52">
        <f t="shared" si="29"/>
        <v>0</v>
      </c>
      <c r="AG227" s="52">
        <f t="shared" si="29"/>
        <v>0</v>
      </c>
      <c r="AH227" s="52">
        <f t="shared" si="29"/>
        <v>0</v>
      </c>
      <c r="AI227" s="52">
        <f t="shared" si="29"/>
        <v>0</v>
      </c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</row>
    <row r="228" spans="1:79" s="100" customFormat="1" ht="25.5" customHeight="1" x14ac:dyDescent="0.25">
      <c r="A228" s="43" t="s">
        <v>464</v>
      </c>
      <c r="B228" s="44" t="s">
        <v>487</v>
      </c>
      <c r="C228" s="45" t="s">
        <v>496</v>
      </c>
      <c r="D228" s="45"/>
      <c r="E228" s="45"/>
      <c r="F228" s="44" t="s">
        <v>553</v>
      </c>
      <c r="G228" s="46" t="s">
        <v>554</v>
      </c>
      <c r="H228" s="46"/>
      <c r="I228" s="47">
        <v>0</v>
      </c>
      <c r="J228" s="47"/>
      <c r="K228" s="47"/>
      <c r="L228" s="47"/>
      <c r="M228" s="47">
        <f t="shared" si="26"/>
        <v>0</v>
      </c>
      <c r="N228" s="48">
        <v>0</v>
      </c>
      <c r="O228" s="48"/>
      <c r="P228" s="48"/>
      <c r="Q228" s="48"/>
      <c r="R228" s="49">
        <v>0</v>
      </c>
      <c r="S228" s="49"/>
      <c r="T228" s="49"/>
      <c r="U228" s="54"/>
      <c r="V228" s="51">
        <f t="shared" si="27"/>
        <v>0</v>
      </c>
      <c r="W228" s="52">
        <f t="shared" si="25"/>
        <v>0</v>
      </c>
      <c r="X228" s="52">
        <f t="shared" si="28"/>
        <v>0</v>
      </c>
      <c r="Y228" s="52">
        <f t="shared" si="29"/>
        <v>0</v>
      </c>
      <c r="Z228" s="52">
        <f t="shared" si="29"/>
        <v>0</v>
      </c>
      <c r="AA228" s="52">
        <f t="shared" si="29"/>
        <v>0</v>
      </c>
      <c r="AB228" s="52">
        <f t="shared" si="29"/>
        <v>0</v>
      </c>
      <c r="AC228" s="52">
        <f t="shared" si="29"/>
        <v>0</v>
      </c>
      <c r="AD228" s="52">
        <f t="shared" si="29"/>
        <v>0</v>
      </c>
      <c r="AE228" s="52">
        <f t="shared" si="29"/>
        <v>0</v>
      </c>
      <c r="AF228" s="52">
        <f t="shared" si="29"/>
        <v>0</v>
      </c>
      <c r="AG228" s="52">
        <f t="shared" si="29"/>
        <v>0</v>
      </c>
      <c r="AH228" s="52">
        <f t="shared" si="29"/>
        <v>0</v>
      </c>
      <c r="AI228" s="52">
        <f t="shared" si="29"/>
        <v>0</v>
      </c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</row>
    <row r="229" spans="1:79" s="100" customFormat="1" ht="20.25" customHeight="1" x14ac:dyDescent="0.25">
      <c r="A229" s="43" t="s">
        <v>464</v>
      </c>
      <c r="B229" s="44" t="s">
        <v>487</v>
      </c>
      <c r="C229" s="45" t="s">
        <v>496</v>
      </c>
      <c r="D229" s="45"/>
      <c r="E229" s="45"/>
      <c r="F229" s="44" t="s">
        <v>555</v>
      </c>
      <c r="G229" s="46" t="s">
        <v>556</v>
      </c>
      <c r="H229" s="46"/>
      <c r="I229" s="47">
        <v>0</v>
      </c>
      <c r="J229" s="47"/>
      <c r="K229" s="47"/>
      <c r="L229" s="47"/>
      <c r="M229" s="47">
        <f t="shared" si="26"/>
        <v>0</v>
      </c>
      <c r="N229" s="48">
        <v>0</v>
      </c>
      <c r="O229" s="48"/>
      <c r="P229" s="48"/>
      <c r="Q229" s="48"/>
      <c r="R229" s="49">
        <v>0</v>
      </c>
      <c r="S229" s="49"/>
      <c r="T229" s="49"/>
      <c r="U229" s="54"/>
      <c r="V229" s="51">
        <f t="shared" si="27"/>
        <v>0</v>
      </c>
      <c r="W229" s="52">
        <f t="shared" si="25"/>
        <v>0</v>
      </c>
      <c r="X229" s="52">
        <f t="shared" si="28"/>
        <v>0</v>
      </c>
      <c r="Y229" s="52">
        <f t="shared" si="29"/>
        <v>0</v>
      </c>
      <c r="Z229" s="52">
        <f t="shared" si="29"/>
        <v>0</v>
      </c>
      <c r="AA229" s="52">
        <f t="shared" si="29"/>
        <v>0</v>
      </c>
      <c r="AB229" s="52">
        <f t="shared" si="29"/>
        <v>0</v>
      </c>
      <c r="AC229" s="52">
        <f t="shared" si="29"/>
        <v>0</v>
      </c>
      <c r="AD229" s="52">
        <f t="shared" si="29"/>
        <v>0</v>
      </c>
      <c r="AE229" s="52">
        <f t="shared" si="29"/>
        <v>0</v>
      </c>
      <c r="AF229" s="52">
        <f t="shared" si="29"/>
        <v>0</v>
      </c>
      <c r="AG229" s="52">
        <f t="shared" si="29"/>
        <v>0</v>
      </c>
      <c r="AH229" s="52">
        <f t="shared" si="29"/>
        <v>0</v>
      </c>
      <c r="AI229" s="52">
        <f t="shared" si="29"/>
        <v>0</v>
      </c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</row>
    <row r="230" spans="1:79" s="100" customFormat="1" ht="20.25" customHeight="1" x14ac:dyDescent="0.25">
      <c r="A230" s="43" t="s">
        <v>464</v>
      </c>
      <c r="B230" s="44" t="s">
        <v>487</v>
      </c>
      <c r="C230" s="45" t="s">
        <v>496</v>
      </c>
      <c r="D230" s="45"/>
      <c r="E230" s="45"/>
      <c r="F230" s="44" t="s">
        <v>557</v>
      </c>
      <c r="G230" s="46" t="s">
        <v>558</v>
      </c>
      <c r="H230" s="46"/>
      <c r="I230" s="47">
        <v>0</v>
      </c>
      <c r="J230" s="47"/>
      <c r="K230" s="47"/>
      <c r="L230" s="47"/>
      <c r="M230" s="47">
        <f t="shared" si="26"/>
        <v>0</v>
      </c>
      <c r="N230" s="48">
        <v>0</v>
      </c>
      <c r="O230" s="48"/>
      <c r="P230" s="48"/>
      <c r="Q230" s="48"/>
      <c r="R230" s="49">
        <v>0</v>
      </c>
      <c r="S230" s="49"/>
      <c r="T230" s="49"/>
      <c r="U230" s="54"/>
      <c r="V230" s="51">
        <f t="shared" si="27"/>
        <v>0</v>
      </c>
      <c r="W230" s="52">
        <f t="shared" si="25"/>
        <v>0</v>
      </c>
      <c r="X230" s="52">
        <f t="shared" si="28"/>
        <v>0</v>
      </c>
      <c r="Y230" s="52">
        <f t="shared" si="29"/>
        <v>0</v>
      </c>
      <c r="Z230" s="52">
        <f t="shared" si="29"/>
        <v>0</v>
      </c>
      <c r="AA230" s="52">
        <f t="shared" si="29"/>
        <v>0</v>
      </c>
      <c r="AB230" s="52">
        <f t="shared" si="29"/>
        <v>0</v>
      </c>
      <c r="AC230" s="52">
        <f t="shared" si="29"/>
        <v>0</v>
      </c>
      <c r="AD230" s="52">
        <f t="shared" si="29"/>
        <v>0</v>
      </c>
      <c r="AE230" s="52">
        <f t="shared" si="29"/>
        <v>0</v>
      </c>
      <c r="AF230" s="52">
        <f t="shared" si="29"/>
        <v>0</v>
      </c>
      <c r="AG230" s="52">
        <f t="shared" si="29"/>
        <v>0</v>
      </c>
      <c r="AH230" s="52">
        <f t="shared" si="29"/>
        <v>0</v>
      </c>
      <c r="AI230" s="52">
        <f t="shared" si="29"/>
        <v>0</v>
      </c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</row>
    <row r="231" spans="1:79" s="100" customFormat="1" ht="19.5" customHeight="1" x14ac:dyDescent="0.25">
      <c r="A231" s="43" t="s">
        <v>464</v>
      </c>
      <c r="B231" s="44" t="s">
        <v>487</v>
      </c>
      <c r="C231" s="45" t="s">
        <v>496</v>
      </c>
      <c r="D231" s="45"/>
      <c r="E231" s="45"/>
      <c r="F231" s="44" t="s">
        <v>559</v>
      </c>
      <c r="G231" s="46" t="s">
        <v>560</v>
      </c>
      <c r="H231" s="46"/>
      <c r="I231" s="47">
        <v>0</v>
      </c>
      <c r="J231" s="47"/>
      <c r="K231" s="47"/>
      <c r="L231" s="47"/>
      <c r="M231" s="47">
        <f t="shared" si="26"/>
        <v>0</v>
      </c>
      <c r="N231" s="48">
        <v>0</v>
      </c>
      <c r="O231" s="48"/>
      <c r="P231" s="48"/>
      <c r="Q231" s="48"/>
      <c r="R231" s="49">
        <v>0</v>
      </c>
      <c r="S231" s="49"/>
      <c r="T231" s="49"/>
      <c r="U231" s="54"/>
      <c r="V231" s="51">
        <f t="shared" si="27"/>
        <v>0</v>
      </c>
      <c r="W231" s="52">
        <f t="shared" si="25"/>
        <v>0</v>
      </c>
      <c r="X231" s="52">
        <f t="shared" si="28"/>
        <v>0</v>
      </c>
      <c r="Y231" s="52">
        <f t="shared" si="29"/>
        <v>0</v>
      </c>
      <c r="Z231" s="52">
        <f t="shared" si="29"/>
        <v>0</v>
      </c>
      <c r="AA231" s="52">
        <f t="shared" si="29"/>
        <v>0</v>
      </c>
      <c r="AB231" s="52">
        <f t="shared" si="29"/>
        <v>0</v>
      </c>
      <c r="AC231" s="52">
        <f t="shared" si="29"/>
        <v>0</v>
      </c>
      <c r="AD231" s="52">
        <f t="shared" si="29"/>
        <v>0</v>
      </c>
      <c r="AE231" s="52">
        <f t="shared" si="29"/>
        <v>0</v>
      </c>
      <c r="AF231" s="52">
        <f t="shared" si="29"/>
        <v>0</v>
      </c>
      <c r="AG231" s="52">
        <f t="shared" si="29"/>
        <v>0</v>
      </c>
      <c r="AH231" s="52">
        <f t="shared" si="29"/>
        <v>0</v>
      </c>
      <c r="AI231" s="52">
        <f t="shared" si="29"/>
        <v>0</v>
      </c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</row>
    <row r="232" spans="1:79" s="100" customFormat="1" ht="23.25" customHeight="1" x14ac:dyDescent="0.25">
      <c r="A232" s="43" t="s">
        <v>464</v>
      </c>
      <c r="B232" s="44" t="s">
        <v>487</v>
      </c>
      <c r="C232" s="45" t="s">
        <v>496</v>
      </c>
      <c r="D232" s="45"/>
      <c r="E232" s="45"/>
      <c r="F232" s="44" t="s">
        <v>561</v>
      </c>
      <c r="G232" s="46" t="s">
        <v>562</v>
      </c>
      <c r="H232" s="46"/>
      <c r="I232" s="47">
        <v>0</v>
      </c>
      <c r="J232" s="47"/>
      <c r="K232" s="47"/>
      <c r="L232" s="47"/>
      <c r="M232" s="47">
        <f t="shared" si="26"/>
        <v>0</v>
      </c>
      <c r="N232" s="48">
        <v>0</v>
      </c>
      <c r="O232" s="48"/>
      <c r="P232" s="48"/>
      <c r="Q232" s="48"/>
      <c r="R232" s="49">
        <v>0</v>
      </c>
      <c r="S232" s="49"/>
      <c r="T232" s="49"/>
      <c r="U232" s="54"/>
      <c r="V232" s="51">
        <f t="shared" si="27"/>
        <v>0</v>
      </c>
      <c r="W232" s="52">
        <f t="shared" si="25"/>
        <v>0</v>
      </c>
      <c r="X232" s="52">
        <f t="shared" si="28"/>
        <v>0</v>
      </c>
      <c r="Y232" s="52">
        <f t="shared" si="29"/>
        <v>0</v>
      </c>
      <c r="Z232" s="52">
        <f t="shared" si="29"/>
        <v>0</v>
      </c>
      <c r="AA232" s="52">
        <f t="shared" si="29"/>
        <v>0</v>
      </c>
      <c r="AB232" s="52">
        <f t="shared" si="29"/>
        <v>0</v>
      </c>
      <c r="AC232" s="52">
        <f t="shared" si="29"/>
        <v>0</v>
      </c>
      <c r="AD232" s="52">
        <f t="shared" si="29"/>
        <v>0</v>
      </c>
      <c r="AE232" s="52">
        <f t="shared" si="29"/>
        <v>0</v>
      </c>
      <c r="AF232" s="52">
        <f t="shared" si="29"/>
        <v>0</v>
      </c>
      <c r="AG232" s="52">
        <f t="shared" si="29"/>
        <v>0</v>
      </c>
      <c r="AH232" s="52">
        <f t="shared" si="29"/>
        <v>0</v>
      </c>
      <c r="AI232" s="52">
        <f t="shared" si="29"/>
        <v>0</v>
      </c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</row>
    <row r="233" spans="1:79" s="100" customFormat="1" ht="23.25" customHeight="1" x14ac:dyDescent="0.25">
      <c r="A233" s="43" t="s">
        <v>464</v>
      </c>
      <c r="B233" s="44" t="s">
        <v>487</v>
      </c>
      <c r="C233" s="45" t="s">
        <v>496</v>
      </c>
      <c r="D233" s="45"/>
      <c r="E233" s="45"/>
      <c r="F233" s="44" t="s">
        <v>563</v>
      </c>
      <c r="G233" s="46" t="s">
        <v>564</v>
      </c>
      <c r="H233" s="46"/>
      <c r="I233" s="47">
        <v>0</v>
      </c>
      <c r="J233" s="47"/>
      <c r="K233" s="47"/>
      <c r="L233" s="47"/>
      <c r="M233" s="47">
        <f t="shared" si="26"/>
        <v>0</v>
      </c>
      <c r="N233" s="48">
        <v>0</v>
      </c>
      <c r="O233" s="48"/>
      <c r="P233" s="48"/>
      <c r="Q233" s="48"/>
      <c r="R233" s="49">
        <v>0</v>
      </c>
      <c r="S233" s="49"/>
      <c r="T233" s="49"/>
      <c r="U233" s="54"/>
      <c r="V233" s="51">
        <f t="shared" si="27"/>
        <v>0</v>
      </c>
      <c r="W233" s="52">
        <f t="shared" si="25"/>
        <v>0</v>
      </c>
      <c r="X233" s="52">
        <f t="shared" si="28"/>
        <v>0</v>
      </c>
      <c r="Y233" s="52">
        <f t="shared" si="29"/>
        <v>0</v>
      </c>
      <c r="Z233" s="52">
        <f t="shared" si="29"/>
        <v>0</v>
      </c>
      <c r="AA233" s="52">
        <f t="shared" si="29"/>
        <v>0</v>
      </c>
      <c r="AB233" s="52">
        <f t="shared" si="29"/>
        <v>0</v>
      </c>
      <c r="AC233" s="52">
        <f t="shared" si="29"/>
        <v>0</v>
      </c>
      <c r="AD233" s="52">
        <f t="shared" si="29"/>
        <v>0</v>
      </c>
      <c r="AE233" s="52">
        <f t="shared" si="29"/>
        <v>0</v>
      </c>
      <c r="AF233" s="52">
        <f t="shared" si="29"/>
        <v>0</v>
      </c>
      <c r="AG233" s="52">
        <f t="shared" si="29"/>
        <v>0</v>
      </c>
      <c r="AH233" s="52">
        <f t="shared" si="29"/>
        <v>0</v>
      </c>
      <c r="AI233" s="52">
        <f t="shared" si="29"/>
        <v>0</v>
      </c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</row>
    <row r="234" spans="1:79" s="100" customFormat="1" ht="22.5" customHeight="1" x14ac:dyDescent="0.25">
      <c r="A234" s="43" t="s">
        <v>464</v>
      </c>
      <c r="B234" s="44" t="s">
        <v>487</v>
      </c>
      <c r="C234" s="45" t="s">
        <v>496</v>
      </c>
      <c r="D234" s="45"/>
      <c r="E234" s="45"/>
      <c r="F234" s="44" t="s">
        <v>565</v>
      </c>
      <c r="G234" s="46" t="s">
        <v>566</v>
      </c>
      <c r="H234" s="46"/>
      <c r="I234" s="47">
        <v>0</v>
      </c>
      <c r="J234" s="47"/>
      <c r="K234" s="47"/>
      <c r="L234" s="47"/>
      <c r="M234" s="47">
        <f t="shared" si="26"/>
        <v>0</v>
      </c>
      <c r="N234" s="48">
        <v>0</v>
      </c>
      <c r="O234" s="48"/>
      <c r="P234" s="48"/>
      <c r="Q234" s="48"/>
      <c r="R234" s="49">
        <v>0</v>
      </c>
      <c r="S234" s="49"/>
      <c r="T234" s="49"/>
      <c r="U234" s="54"/>
      <c r="V234" s="51">
        <f t="shared" si="27"/>
        <v>0</v>
      </c>
      <c r="W234" s="52">
        <f t="shared" si="25"/>
        <v>0</v>
      </c>
      <c r="X234" s="52">
        <f t="shared" si="28"/>
        <v>0</v>
      </c>
      <c r="Y234" s="52">
        <f t="shared" si="29"/>
        <v>0</v>
      </c>
      <c r="Z234" s="52">
        <f t="shared" si="29"/>
        <v>0</v>
      </c>
      <c r="AA234" s="52">
        <f t="shared" si="29"/>
        <v>0</v>
      </c>
      <c r="AB234" s="52">
        <f t="shared" si="29"/>
        <v>0</v>
      </c>
      <c r="AC234" s="52">
        <f t="shared" si="29"/>
        <v>0</v>
      </c>
      <c r="AD234" s="52">
        <f t="shared" si="29"/>
        <v>0</v>
      </c>
      <c r="AE234" s="52">
        <f t="shared" si="29"/>
        <v>0</v>
      </c>
      <c r="AF234" s="52">
        <f t="shared" si="29"/>
        <v>0</v>
      </c>
      <c r="AG234" s="52">
        <f t="shared" si="29"/>
        <v>0</v>
      </c>
      <c r="AH234" s="52">
        <f t="shared" si="29"/>
        <v>0</v>
      </c>
      <c r="AI234" s="52">
        <f t="shared" si="29"/>
        <v>0</v>
      </c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</row>
    <row r="235" spans="1:79" s="100" customFormat="1" ht="23.25" customHeight="1" x14ac:dyDescent="0.25">
      <c r="A235" s="43" t="s">
        <v>464</v>
      </c>
      <c r="B235" s="44" t="s">
        <v>487</v>
      </c>
      <c r="C235" s="45" t="s">
        <v>496</v>
      </c>
      <c r="D235" s="45"/>
      <c r="E235" s="45"/>
      <c r="F235" s="44" t="s">
        <v>567</v>
      </c>
      <c r="G235" s="46" t="s">
        <v>568</v>
      </c>
      <c r="H235" s="46"/>
      <c r="I235" s="47">
        <v>0</v>
      </c>
      <c r="J235" s="47"/>
      <c r="K235" s="47"/>
      <c r="L235" s="47"/>
      <c r="M235" s="47">
        <f t="shared" si="26"/>
        <v>0</v>
      </c>
      <c r="N235" s="48">
        <v>0</v>
      </c>
      <c r="O235" s="48"/>
      <c r="P235" s="48"/>
      <c r="Q235" s="48"/>
      <c r="R235" s="49">
        <v>0</v>
      </c>
      <c r="S235" s="49"/>
      <c r="T235" s="49"/>
      <c r="U235" s="54"/>
      <c r="V235" s="51">
        <f t="shared" si="27"/>
        <v>0</v>
      </c>
      <c r="W235" s="52">
        <f t="shared" si="25"/>
        <v>0</v>
      </c>
      <c r="X235" s="52">
        <f t="shared" si="28"/>
        <v>0</v>
      </c>
      <c r="Y235" s="52">
        <f t="shared" si="29"/>
        <v>0</v>
      </c>
      <c r="Z235" s="52">
        <f t="shared" si="29"/>
        <v>0</v>
      </c>
      <c r="AA235" s="52">
        <f t="shared" si="29"/>
        <v>0</v>
      </c>
      <c r="AB235" s="52">
        <f t="shared" si="29"/>
        <v>0</v>
      </c>
      <c r="AC235" s="52">
        <f t="shared" si="29"/>
        <v>0</v>
      </c>
      <c r="AD235" s="52">
        <f t="shared" si="29"/>
        <v>0</v>
      </c>
      <c r="AE235" s="52">
        <f t="shared" si="29"/>
        <v>0</v>
      </c>
      <c r="AF235" s="52">
        <f t="shared" si="29"/>
        <v>0</v>
      </c>
      <c r="AG235" s="52">
        <f t="shared" si="29"/>
        <v>0</v>
      </c>
      <c r="AH235" s="52">
        <f t="shared" si="29"/>
        <v>0</v>
      </c>
      <c r="AI235" s="52">
        <f t="shared" si="29"/>
        <v>0</v>
      </c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</row>
    <row r="236" spans="1:79" s="100" customFormat="1" ht="21.75" customHeight="1" x14ac:dyDescent="0.25">
      <c r="A236" s="43" t="s">
        <v>464</v>
      </c>
      <c r="B236" s="44" t="s">
        <v>487</v>
      </c>
      <c r="C236" s="45" t="s">
        <v>496</v>
      </c>
      <c r="D236" s="45"/>
      <c r="E236" s="45"/>
      <c r="F236" s="44" t="s">
        <v>569</v>
      </c>
      <c r="G236" s="46" t="s">
        <v>570</v>
      </c>
      <c r="H236" s="46"/>
      <c r="I236" s="47">
        <v>0</v>
      </c>
      <c r="J236" s="47"/>
      <c r="K236" s="47"/>
      <c r="L236" s="47"/>
      <c r="M236" s="47">
        <f t="shared" si="26"/>
        <v>0</v>
      </c>
      <c r="N236" s="48">
        <v>0</v>
      </c>
      <c r="O236" s="48"/>
      <c r="P236" s="48"/>
      <c r="Q236" s="48"/>
      <c r="R236" s="49">
        <v>0</v>
      </c>
      <c r="S236" s="49"/>
      <c r="T236" s="49"/>
      <c r="U236" s="54"/>
      <c r="V236" s="51">
        <f t="shared" si="27"/>
        <v>0</v>
      </c>
      <c r="W236" s="52">
        <f t="shared" si="25"/>
        <v>0</v>
      </c>
      <c r="X236" s="52">
        <f t="shared" si="28"/>
        <v>0</v>
      </c>
      <c r="Y236" s="52">
        <f t="shared" ref="Y236:AI255" si="30">$W236/12</f>
        <v>0</v>
      </c>
      <c r="Z236" s="52">
        <f t="shared" si="30"/>
        <v>0</v>
      </c>
      <c r="AA236" s="52">
        <f t="shared" si="30"/>
        <v>0</v>
      </c>
      <c r="AB236" s="52">
        <f t="shared" si="30"/>
        <v>0</v>
      </c>
      <c r="AC236" s="52">
        <f t="shared" si="30"/>
        <v>0</v>
      </c>
      <c r="AD236" s="52">
        <f t="shared" si="30"/>
        <v>0</v>
      </c>
      <c r="AE236" s="52">
        <f t="shared" si="30"/>
        <v>0</v>
      </c>
      <c r="AF236" s="52">
        <f t="shared" si="30"/>
        <v>0</v>
      </c>
      <c r="AG236" s="52">
        <f t="shared" si="30"/>
        <v>0</v>
      </c>
      <c r="AH236" s="52">
        <f t="shared" si="30"/>
        <v>0</v>
      </c>
      <c r="AI236" s="52">
        <f t="shared" si="30"/>
        <v>0</v>
      </c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</row>
    <row r="237" spans="1:79" s="100" customFormat="1" ht="24.75" customHeight="1" x14ac:dyDescent="0.25">
      <c r="A237" s="43" t="s">
        <v>464</v>
      </c>
      <c r="B237" s="44" t="s">
        <v>487</v>
      </c>
      <c r="C237" s="45" t="s">
        <v>496</v>
      </c>
      <c r="D237" s="45"/>
      <c r="E237" s="45"/>
      <c r="F237" s="44" t="s">
        <v>571</v>
      </c>
      <c r="G237" s="46" t="s">
        <v>572</v>
      </c>
      <c r="H237" s="46"/>
      <c r="I237" s="47">
        <v>0</v>
      </c>
      <c r="J237" s="47"/>
      <c r="K237" s="47"/>
      <c r="L237" s="47"/>
      <c r="M237" s="47">
        <f t="shared" si="26"/>
        <v>0</v>
      </c>
      <c r="N237" s="48">
        <v>0</v>
      </c>
      <c r="O237" s="48"/>
      <c r="P237" s="48"/>
      <c r="Q237" s="48"/>
      <c r="R237" s="49">
        <v>0</v>
      </c>
      <c r="S237" s="49"/>
      <c r="T237" s="49"/>
      <c r="U237" s="54"/>
      <c r="V237" s="51">
        <f t="shared" si="27"/>
        <v>0</v>
      </c>
      <c r="W237" s="52">
        <f t="shared" si="25"/>
        <v>0</v>
      </c>
      <c r="X237" s="52">
        <f t="shared" si="28"/>
        <v>0</v>
      </c>
      <c r="Y237" s="52">
        <f t="shared" si="30"/>
        <v>0</v>
      </c>
      <c r="Z237" s="52">
        <f t="shared" si="30"/>
        <v>0</v>
      </c>
      <c r="AA237" s="52">
        <f t="shared" si="30"/>
        <v>0</v>
      </c>
      <c r="AB237" s="52">
        <f t="shared" si="30"/>
        <v>0</v>
      </c>
      <c r="AC237" s="52">
        <f t="shared" si="30"/>
        <v>0</v>
      </c>
      <c r="AD237" s="52">
        <f t="shared" si="30"/>
        <v>0</v>
      </c>
      <c r="AE237" s="52">
        <f t="shared" si="30"/>
        <v>0</v>
      </c>
      <c r="AF237" s="52">
        <f t="shared" si="30"/>
        <v>0</v>
      </c>
      <c r="AG237" s="52">
        <f t="shared" si="30"/>
        <v>0</v>
      </c>
      <c r="AH237" s="52">
        <f t="shared" si="30"/>
        <v>0</v>
      </c>
      <c r="AI237" s="52">
        <f t="shared" si="30"/>
        <v>0</v>
      </c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</row>
    <row r="238" spans="1:79" s="100" customFormat="1" ht="23.25" customHeight="1" x14ac:dyDescent="0.25">
      <c r="A238" s="43" t="s">
        <v>464</v>
      </c>
      <c r="B238" s="44" t="s">
        <v>487</v>
      </c>
      <c r="C238" s="45" t="s">
        <v>496</v>
      </c>
      <c r="D238" s="45"/>
      <c r="E238" s="45"/>
      <c r="F238" s="44" t="s">
        <v>573</v>
      </c>
      <c r="G238" s="46" t="s">
        <v>574</v>
      </c>
      <c r="H238" s="46"/>
      <c r="I238" s="47">
        <v>0</v>
      </c>
      <c r="J238" s="47"/>
      <c r="K238" s="47"/>
      <c r="L238" s="47"/>
      <c r="M238" s="47">
        <f t="shared" si="26"/>
        <v>0</v>
      </c>
      <c r="N238" s="48">
        <v>0</v>
      </c>
      <c r="O238" s="48"/>
      <c r="P238" s="48"/>
      <c r="Q238" s="48"/>
      <c r="R238" s="49">
        <v>0</v>
      </c>
      <c r="S238" s="49"/>
      <c r="T238" s="49"/>
      <c r="U238" s="54"/>
      <c r="V238" s="51">
        <f t="shared" si="27"/>
        <v>0</v>
      </c>
      <c r="W238" s="52">
        <f t="shared" si="25"/>
        <v>0</v>
      </c>
      <c r="X238" s="52">
        <f t="shared" si="28"/>
        <v>0</v>
      </c>
      <c r="Y238" s="52">
        <f t="shared" si="30"/>
        <v>0</v>
      </c>
      <c r="Z238" s="52">
        <f t="shared" si="30"/>
        <v>0</v>
      </c>
      <c r="AA238" s="52">
        <f t="shared" si="30"/>
        <v>0</v>
      </c>
      <c r="AB238" s="52">
        <f t="shared" si="30"/>
        <v>0</v>
      </c>
      <c r="AC238" s="52">
        <f t="shared" si="30"/>
        <v>0</v>
      </c>
      <c r="AD238" s="52">
        <f t="shared" si="30"/>
        <v>0</v>
      </c>
      <c r="AE238" s="52">
        <f t="shared" si="30"/>
        <v>0</v>
      </c>
      <c r="AF238" s="52">
        <f t="shared" si="30"/>
        <v>0</v>
      </c>
      <c r="AG238" s="52">
        <f t="shared" si="30"/>
        <v>0</v>
      </c>
      <c r="AH238" s="52">
        <f t="shared" si="30"/>
        <v>0</v>
      </c>
      <c r="AI238" s="52">
        <f t="shared" si="30"/>
        <v>0</v>
      </c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</row>
    <row r="239" spans="1:79" s="100" customFormat="1" ht="24" customHeight="1" x14ac:dyDescent="0.25">
      <c r="A239" s="43" t="s">
        <v>464</v>
      </c>
      <c r="B239" s="44" t="s">
        <v>487</v>
      </c>
      <c r="C239" s="45" t="s">
        <v>496</v>
      </c>
      <c r="D239" s="45"/>
      <c r="E239" s="45"/>
      <c r="F239" s="44" t="s">
        <v>575</v>
      </c>
      <c r="G239" s="46" t="s">
        <v>576</v>
      </c>
      <c r="H239" s="46"/>
      <c r="I239" s="47">
        <v>0</v>
      </c>
      <c r="J239" s="47"/>
      <c r="K239" s="47"/>
      <c r="L239" s="47"/>
      <c r="M239" s="47">
        <f t="shared" si="26"/>
        <v>0</v>
      </c>
      <c r="N239" s="48">
        <v>0</v>
      </c>
      <c r="O239" s="48"/>
      <c r="P239" s="48"/>
      <c r="Q239" s="48"/>
      <c r="R239" s="49">
        <v>0</v>
      </c>
      <c r="S239" s="49"/>
      <c r="T239" s="49"/>
      <c r="U239" s="54"/>
      <c r="V239" s="51">
        <f t="shared" si="27"/>
        <v>0</v>
      </c>
      <c r="W239" s="52">
        <f t="shared" si="25"/>
        <v>0</v>
      </c>
      <c r="X239" s="52">
        <f t="shared" si="28"/>
        <v>0</v>
      </c>
      <c r="Y239" s="52">
        <f t="shared" si="30"/>
        <v>0</v>
      </c>
      <c r="Z239" s="52">
        <f t="shared" si="30"/>
        <v>0</v>
      </c>
      <c r="AA239" s="52">
        <f t="shared" si="30"/>
        <v>0</v>
      </c>
      <c r="AB239" s="52">
        <f t="shared" si="30"/>
        <v>0</v>
      </c>
      <c r="AC239" s="52">
        <f t="shared" si="30"/>
        <v>0</v>
      </c>
      <c r="AD239" s="52">
        <f t="shared" si="30"/>
        <v>0</v>
      </c>
      <c r="AE239" s="52">
        <f t="shared" si="30"/>
        <v>0</v>
      </c>
      <c r="AF239" s="52">
        <f t="shared" si="30"/>
        <v>0</v>
      </c>
      <c r="AG239" s="52">
        <f t="shared" si="30"/>
        <v>0</v>
      </c>
      <c r="AH239" s="52">
        <f t="shared" si="30"/>
        <v>0</v>
      </c>
      <c r="AI239" s="52">
        <f t="shared" si="30"/>
        <v>0</v>
      </c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</row>
    <row r="240" spans="1:79" s="100" customFormat="1" ht="21" customHeight="1" x14ac:dyDescent="0.25">
      <c r="A240" s="43" t="s">
        <v>464</v>
      </c>
      <c r="B240" s="44" t="s">
        <v>487</v>
      </c>
      <c r="C240" s="45" t="s">
        <v>496</v>
      </c>
      <c r="D240" s="45"/>
      <c r="E240" s="45"/>
      <c r="F240" s="44" t="s">
        <v>577</v>
      </c>
      <c r="G240" s="46" t="s">
        <v>578</v>
      </c>
      <c r="H240" s="46"/>
      <c r="I240" s="47">
        <v>12.24</v>
      </c>
      <c r="J240" s="47"/>
      <c r="K240" s="47"/>
      <c r="L240" s="47"/>
      <c r="M240" s="47">
        <f t="shared" si="26"/>
        <v>12.24</v>
      </c>
      <c r="N240" s="48">
        <v>4.4117647058823525E-2</v>
      </c>
      <c r="O240" s="48"/>
      <c r="P240" s="48"/>
      <c r="Q240" s="48"/>
      <c r="R240" s="49">
        <v>-11.7</v>
      </c>
      <c r="S240" s="49"/>
      <c r="T240" s="49"/>
      <c r="U240" s="54"/>
      <c r="V240" s="51">
        <f t="shared" si="27"/>
        <v>0.6120000000000001</v>
      </c>
      <c r="W240" s="52">
        <f t="shared" si="25"/>
        <v>12.852</v>
      </c>
      <c r="X240" s="52">
        <f t="shared" si="28"/>
        <v>1.071</v>
      </c>
      <c r="Y240" s="52">
        <f t="shared" si="30"/>
        <v>1.071</v>
      </c>
      <c r="Z240" s="52">
        <f t="shared" si="30"/>
        <v>1.071</v>
      </c>
      <c r="AA240" s="52">
        <f t="shared" si="30"/>
        <v>1.071</v>
      </c>
      <c r="AB240" s="52">
        <f t="shared" si="30"/>
        <v>1.071</v>
      </c>
      <c r="AC240" s="52">
        <f t="shared" si="30"/>
        <v>1.071</v>
      </c>
      <c r="AD240" s="52">
        <f t="shared" si="30"/>
        <v>1.071</v>
      </c>
      <c r="AE240" s="52">
        <f t="shared" si="30"/>
        <v>1.071</v>
      </c>
      <c r="AF240" s="52">
        <f t="shared" si="30"/>
        <v>1.071</v>
      </c>
      <c r="AG240" s="52">
        <f t="shared" si="30"/>
        <v>1.071</v>
      </c>
      <c r="AH240" s="52">
        <f t="shared" si="30"/>
        <v>1.071</v>
      </c>
      <c r="AI240" s="52">
        <f t="shared" si="30"/>
        <v>1.071</v>
      </c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</row>
    <row r="241" spans="1:79" s="100" customFormat="1" ht="24.75" customHeight="1" x14ac:dyDescent="0.25">
      <c r="A241" s="43" t="s">
        <v>464</v>
      </c>
      <c r="B241" s="44" t="s">
        <v>487</v>
      </c>
      <c r="C241" s="45" t="s">
        <v>496</v>
      </c>
      <c r="D241" s="45"/>
      <c r="E241" s="45"/>
      <c r="F241" s="44" t="s">
        <v>579</v>
      </c>
      <c r="G241" s="46" t="s">
        <v>580</v>
      </c>
      <c r="H241" s="46"/>
      <c r="I241" s="47">
        <v>14.16</v>
      </c>
      <c r="J241" s="47"/>
      <c r="K241" s="47"/>
      <c r="L241" s="47"/>
      <c r="M241" s="47">
        <f t="shared" si="26"/>
        <v>14.16</v>
      </c>
      <c r="N241" s="48">
        <v>3.036723163841808E-2</v>
      </c>
      <c r="O241" s="48"/>
      <c r="P241" s="48"/>
      <c r="Q241" s="48"/>
      <c r="R241" s="49">
        <v>-13.73</v>
      </c>
      <c r="S241" s="49"/>
      <c r="T241" s="49"/>
      <c r="U241" s="54"/>
      <c r="V241" s="51">
        <f t="shared" si="27"/>
        <v>0.70800000000000007</v>
      </c>
      <c r="W241" s="52">
        <f t="shared" si="25"/>
        <v>14.868</v>
      </c>
      <c r="X241" s="52">
        <f t="shared" si="28"/>
        <v>1.2390000000000001</v>
      </c>
      <c r="Y241" s="52">
        <f t="shared" si="30"/>
        <v>1.2390000000000001</v>
      </c>
      <c r="Z241" s="52">
        <f t="shared" si="30"/>
        <v>1.2390000000000001</v>
      </c>
      <c r="AA241" s="52">
        <f t="shared" si="30"/>
        <v>1.2390000000000001</v>
      </c>
      <c r="AB241" s="52">
        <f t="shared" si="30"/>
        <v>1.2390000000000001</v>
      </c>
      <c r="AC241" s="52">
        <f t="shared" si="30"/>
        <v>1.2390000000000001</v>
      </c>
      <c r="AD241" s="52">
        <f t="shared" si="30"/>
        <v>1.2390000000000001</v>
      </c>
      <c r="AE241" s="52">
        <f t="shared" si="30"/>
        <v>1.2390000000000001</v>
      </c>
      <c r="AF241" s="52">
        <f t="shared" si="30"/>
        <v>1.2390000000000001</v>
      </c>
      <c r="AG241" s="52">
        <f t="shared" si="30"/>
        <v>1.2390000000000001</v>
      </c>
      <c r="AH241" s="52">
        <f t="shared" si="30"/>
        <v>1.2390000000000001</v>
      </c>
      <c r="AI241" s="52">
        <f t="shared" si="30"/>
        <v>1.2390000000000001</v>
      </c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</row>
    <row r="242" spans="1:79" s="100" customFormat="1" ht="21.75" customHeight="1" x14ac:dyDescent="0.25">
      <c r="A242" s="43" t="s">
        <v>464</v>
      </c>
      <c r="B242" s="44" t="s">
        <v>487</v>
      </c>
      <c r="C242" s="45" t="s">
        <v>496</v>
      </c>
      <c r="D242" s="45"/>
      <c r="E242" s="45"/>
      <c r="F242" s="44" t="s">
        <v>581</v>
      </c>
      <c r="G242" s="46" t="s">
        <v>582</v>
      </c>
      <c r="H242" s="46"/>
      <c r="I242" s="47">
        <v>0</v>
      </c>
      <c r="J242" s="47"/>
      <c r="K242" s="47"/>
      <c r="L242" s="47"/>
      <c r="M242" s="47">
        <f t="shared" si="26"/>
        <v>0</v>
      </c>
      <c r="N242" s="48">
        <v>0</v>
      </c>
      <c r="O242" s="48"/>
      <c r="P242" s="48"/>
      <c r="Q242" s="48"/>
      <c r="R242" s="49">
        <v>0</v>
      </c>
      <c r="S242" s="49"/>
      <c r="T242" s="49"/>
      <c r="U242" s="54"/>
      <c r="V242" s="51">
        <f t="shared" si="27"/>
        <v>0</v>
      </c>
      <c r="W242" s="52">
        <f t="shared" si="25"/>
        <v>0</v>
      </c>
      <c r="X242" s="52">
        <f t="shared" si="28"/>
        <v>0</v>
      </c>
      <c r="Y242" s="52">
        <f t="shared" si="30"/>
        <v>0</v>
      </c>
      <c r="Z242" s="52">
        <f t="shared" si="30"/>
        <v>0</v>
      </c>
      <c r="AA242" s="52">
        <f t="shared" si="30"/>
        <v>0</v>
      </c>
      <c r="AB242" s="52">
        <f t="shared" si="30"/>
        <v>0</v>
      </c>
      <c r="AC242" s="52">
        <f t="shared" si="30"/>
        <v>0</v>
      </c>
      <c r="AD242" s="52">
        <f t="shared" si="30"/>
        <v>0</v>
      </c>
      <c r="AE242" s="52">
        <f t="shared" si="30"/>
        <v>0</v>
      </c>
      <c r="AF242" s="52">
        <f t="shared" si="30"/>
        <v>0</v>
      </c>
      <c r="AG242" s="52">
        <f t="shared" si="30"/>
        <v>0</v>
      </c>
      <c r="AH242" s="52">
        <f t="shared" si="30"/>
        <v>0</v>
      </c>
      <c r="AI242" s="52">
        <f t="shared" si="30"/>
        <v>0</v>
      </c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</row>
    <row r="243" spans="1:79" s="100" customFormat="1" ht="24" customHeight="1" x14ac:dyDescent="0.25">
      <c r="A243" s="43" t="s">
        <v>464</v>
      </c>
      <c r="B243" s="44" t="s">
        <v>487</v>
      </c>
      <c r="C243" s="45" t="s">
        <v>496</v>
      </c>
      <c r="D243" s="45"/>
      <c r="E243" s="45"/>
      <c r="F243" s="44" t="s">
        <v>583</v>
      </c>
      <c r="G243" s="46" t="s">
        <v>584</v>
      </c>
      <c r="H243" s="46"/>
      <c r="I243" s="47">
        <v>0</v>
      </c>
      <c r="J243" s="47"/>
      <c r="K243" s="47"/>
      <c r="L243" s="47"/>
      <c r="M243" s="47">
        <f t="shared" si="26"/>
        <v>0</v>
      </c>
      <c r="N243" s="48">
        <v>0</v>
      </c>
      <c r="O243" s="48"/>
      <c r="P243" s="48"/>
      <c r="Q243" s="48"/>
      <c r="R243" s="49">
        <v>0</v>
      </c>
      <c r="S243" s="49"/>
      <c r="T243" s="49"/>
      <c r="U243" s="54"/>
      <c r="V243" s="51">
        <f t="shared" si="27"/>
        <v>0</v>
      </c>
      <c r="W243" s="52">
        <f t="shared" si="25"/>
        <v>0</v>
      </c>
      <c r="X243" s="52">
        <f t="shared" si="28"/>
        <v>0</v>
      </c>
      <c r="Y243" s="52">
        <f t="shared" si="30"/>
        <v>0</v>
      </c>
      <c r="Z243" s="52">
        <f t="shared" si="30"/>
        <v>0</v>
      </c>
      <c r="AA243" s="52">
        <f t="shared" si="30"/>
        <v>0</v>
      </c>
      <c r="AB243" s="52">
        <f t="shared" si="30"/>
        <v>0</v>
      </c>
      <c r="AC243" s="52">
        <f t="shared" si="30"/>
        <v>0</v>
      </c>
      <c r="AD243" s="52">
        <f t="shared" si="30"/>
        <v>0</v>
      </c>
      <c r="AE243" s="52">
        <f t="shared" si="30"/>
        <v>0</v>
      </c>
      <c r="AF243" s="52">
        <f t="shared" si="30"/>
        <v>0</v>
      </c>
      <c r="AG243" s="52">
        <f t="shared" si="30"/>
        <v>0</v>
      </c>
      <c r="AH243" s="52">
        <f t="shared" si="30"/>
        <v>0</v>
      </c>
      <c r="AI243" s="52">
        <f t="shared" si="30"/>
        <v>0</v>
      </c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</row>
    <row r="244" spans="1:79" s="100" customFormat="1" ht="21" customHeight="1" x14ac:dyDescent="0.25">
      <c r="A244" s="43" t="s">
        <v>464</v>
      </c>
      <c r="B244" s="44" t="s">
        <v>487</v>
      </c>
      <c r="C244" s="45" t="s">
        <v>496</v>
      </c>
      <c r="D244" s="45"/>
      <c r="E244" s="45"/>
      <c r="F244" s="44" t="s">
        <v>585</v>
      </c>
      <c r="G244" s="46" t="s">
        <v>586</v>
      </c>
      <c r="H244" s="46"/>
      <c r="I244" s="47">
        <v>0</v>
      </c>
      <c r="J244" s="47"/>
      <c r="K244" s="47"/>
      <c r="L244" s="47"/>
      <c r="M244" s="47">
        <f t="shared" si="26"/>
        <v>0</v>
      </c>
      <c r="N244" s="48">
        <v>0</v>
      </c>
      <c r="O244" s="48"/>
      <c r="P244" s="48"/>
      <c r="Q244" s="48"/>
      <c r="R244" s="49">
        <v>0</v>
      </c>
      <c r="S244" s="49"/>
      <c r="T244" s="49"/>
      <c r="U244" s="54"/>
      <c r="V244" s="51">
        <f t="shared" si="27"/>
        <v>0</v>
      </c>
      <c r="W244" s="52">
        <f t="shared" si="25"/>
        <v>0</v>
      </c>
      <c r="X244" s="52">
        <f t="shared" si="28"/>
        <v>0</v>
      </c>
      <c r="Y244" s="52">
        <f t="shared" si="30"/>
        <v>0</v>
      </c>
      <c r="Z244" s="52">
        <f t="shared" si="30"/>
        <v>0</v>
      </c>
      <c r="AA244" s="52">
        <f t="shared" si="30"/>
        <v>0</v>
      </c>
      <c r="AB244" s="52">
        <f t="shared" si="30"/>
        <v>0</v>
      </c>
      <c r="AC244" s="52">
        <f t="shared" si="30"/>
        <v>0</v>
      </c>
      <c r="AD244" s="52">
        <f t="shared" si="30"/>
        <v>0</v>
      </c>
      <c r="AE244" s="52">
        <f t="shared" si="30"/>
        <v>0</v>
      </c>
      <c r="AF244" s="52">
        <f t="shared" si="30"/>
        <v>0</v>
      </c>
      <c r="AG244" s="52">
        <f t="shared" si="30"/>
        <v>0</v>
      </c>
      <c r="AH244" s="52">
        <f t="shared" si="30"/>
        <v>0</v>
      </c>
      <c r="AI244" s="52">
        <f t="shared" si="30"/>
        <v>0</v>
      </c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</row>
    <row r="245" spans="1:79" s="100" customFormat="1" ht="24" customHeight="1" x14ac:dyDescent="0.25">
      <c r="A245" s="43" t="s">
        <v>464</v>
      </c>
      <c r="B245" s="44" t="s">
        <v>487</v>
      </c>
      <c r="C245" s="45" t="s">
        <v>496</v>
      </c>
      <c r="D245" s="45"/>
      <c r="E245" s="45"/>
      <c r="F245" s="44" t="s">
        <v>587</v>
      </c>
      <c r="G245" s="46" t="s">
        <v>588</v>
      </c>
      <c r="H245" s="46"/>
      <c r="I245" s="47">
        <v>0</v>
      </c>
      <c r="J245" s="47"/>
      <c r="K245" s="47"/>
      <c r="L245" s="47"/>
      <c r="M245" s="47">
        <f t="shared" si="26"/>
        <v>0</v>
      </c>
      <c r="N245" s="48">
        <v>0</v>
      </c>
      <c r="O245" s="48"/>
      <c r="P245" s="48"/>
      <c r="Q245" s="48"/>
      <c r="R245" s="49">
        <v>0</v>
      </c>
      <c r="S245" s="49"/>
      <c r="T245" s="49"/>
      <c r="U245" s="54"/>
      <c r="V245" s="51">
        <f t="shared" si="27"/>
        <v>0</v>
      </c>
      <c r="W245" s="52">
        <f t="shared" si="25"/>
        <v>0</v>
      </c>
      <c r="X245" s="52">
        <f t="shared" si="28"/>
        <v>0</v>
      </c>
      <c r="Y245" s="52">
        <f t="shared" si="30"/>
        <v>0</v>
      </c>
      <c r="Z245" s="52">
        <f t="shared" si="30"/>
        <v>0</v>
      </c>
      <c r="AA245" s="52">
        <f t="shared" si="30"/>
        <v>0</v>
      </c>
      <c r="AB245" s="52">
        <f t="shared" si="30"/>
        <v>0</v>
      </c>
      <c r="AC245" s="52">
        <f t="shared" si="30"/>
        <v>0</v>
      </c>
      <c r="AD245" s="52">
        <f t="shared" si="30"/>
        <v>0</v>
      </c>
      <c r="AE245" s="52">
        <f t="shared" si="30"/>
        <v>0</v>
      </c>
      <c r="AF245" s="52">
        <f t="shared" si="30"/>
        <v>0</v>
      </c>
      <c r="AG245" s="52">
        <f t="shared" si="30"/>
        <v>0</v>
      </c>
      <c r="AH245" s="52">
        <f t="shared" si="30"/>
        <v>0</v>
      </c>
      <c r="AI245" s="52">
        <f t="shared" si="30"/>
        <v>0</v>
      </c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</row>
    <row r="246" spans="1:79" s="100" customFormat="1" ht="24" customHeight="1" x14ac:dyDescent="0.25">
      <c r="A246" s="43" t="s">
        <v>464</v>
      </c>
      <c r="B246" s="44" t="s">
        <v>487</v>
      </c>
      <c r="C246" s="45" t="s">
        <v>496</v>
      </c>
      <c r="D246" s="45"/>
      <c r="E246" s="45"/>
      <c r="F246" s="44" t="s">
        <v>589</v>
      </c>
      <c r="G246" s="46" t="s">
        <v>590</v>
      </c>
      <c r="H246" s="46"/>
      <c r="I246" s="47">
        <v>0</v>
      </c>
      <c r="J246" s="47"/>
      <c r="K246" s="47"/>
      <c r="L246" s="47"/>
      <c r="M246" s="47">
        <f t="shared" si="26"/>
        <v>0</v>
      </c>
      <c r="N246" s="48">
        <v>0</v>
      </c>
      <c r="O246" s="48"/>
      <c r="P246" s="48"/>
      <c r="Q246" s="48"/>
      <c r="R246" s="49">
        <v>0</v>
      </c>
      <c r="S246" s="49"/>
      <c r="T246" s="49"/>
      <c r="U246" s="54"/>
      <c r="V246" s="51">
        <f t="shared" si="27"/>
        <v>0</v>
      </c>
      <c r="W246" s="52">
        <f t="shared" si="25"/>
        <v>0</v>
      </c>
      <c r="X246" s="52">
        <f t="shared" si="28"/>
        <v>0</v>
      </c>
      <c r="Y246" s="52">
        <f t="shared" si="30"/>
        <v>0</v>
      </c>
      <c r="Z246" s="52">
        <f t="shared" si="30"/>
        <v>0</v>
      </c>
      <c r="AA246" s="52">
        <f t="shared" si="30"/>
        <v>0</v>
      </c>
      <c r="AB246" s="52">
        <f t="shared" si="30"/>
        <v>0</v>
      </c>
      <c r="AC246" s="52">
        <f t="shared" si="30"/>
        <v>0</v>
      </c>
      <c r="AD246" s="52">
        <f t="shared" si="30"/>
        <v>0</v>
      </c>
      <c r="AE246" s="52">
        <f t="shared" si="30"/>
        <v>0</v>
      </c>
      <c r="AF246" s="52">
        <f t="shared" si="30"/>
        <v>0</v>
      </c>
      <c r="AG246" s="52">
        <f t="shared" si="30"/>
        <v>0</v>
      </c>
      <c r="AH246" s="52">
        <f t="shared" si="30"/>
        <v>0</v>
      </c>
      <c r="AI246" s="52">
        <f t="shared" si="30"/>
        <v>0</v>
      </c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</row>
    <row r="247" spans="1:79" s="100" customFormat="1" ht="22.5" customHeight="1" x14ac:dyDescent="0.25">
      <c r="A247" s="43" t="s">
        <v>464</v>
      </c>
      <c r="B247" s="44" t="s">
        <v>487</v>
      </c>
      <c r="C247" s="45" t="s">
        <v>496</v>
      </c>
      <c r="D247" s="45"/>
      <c r="E247" s="45"/>
      <c r="F247" s="44" t="s">
        <v>591</v>
      </c>
      <c r="G247" s="46" t="s">
        <v>592</v>
      </c>
      <c r="H247" s="46"/>
      <c r="I247" s="47">
        <v>0</v>
      </c>
      <c r="J247" s="47"/>
      <c r="K247" s="47"/>
      <c r="L247" s="47"/>
      <c r="M247" s="47">
        <f t="shared" si="26"/>
        <v>0</v>
      </c>
      <c r="N247" s="48">
        <v>0</v>
      </c>
      <c r="O247" s="48"/>
      <c r="P247" s="48"/>
      <c r="Q247" s="48"/>
      <c r="R247" s="49">
        <v>99.47</v>
      </c>
      <c r="S247" s="49"/>
      <c r="T247" s="49"/>
      <c r="U247" s="54"/>
      <c r="V247" s="51">
        <f t="shared" si="27"/>
        <v>0</v>
      </c>
      <c r="W247" s="52">
        <f t="shared" si="25"/>
        <v>0</v>
      </c>
      <c r="X247" s="52">
        <f t="shared" si="28"/>
        <v>0</v>
      </c>
      <c r="Y247" s="52">
        <f t="shared" si="30"/>
        <v>0</v>
      </c>
      <c r="Z247" s="52">
        <f t="shared" si="30"/>
        <v>0</v>
      </c>
      <c r="AA247" s="52">
        <f t="shared" si="30"/>
        <v>0</v>
      </c>
      <c r="AB247" s="52">
        <f t="shared" si="30"/>
        <v>0</v>
      </c>
      <c r="AC247" s="52">
        <f t="shared" si="30"/>
        <v>0</v>
      </c>
      <c r="AD247" s="52">
        <f t="shared" si="30"/>
        <v>0</v>
      </c>
      <c r="AE247" s="52">
        <f t="shared" si="30"/>
        <v>0</v>
      </c>
      <c r="AF247" s="52">
        <f t="shared" si="30"/>
        <v>0</v>
      </c>
      <c r="AG247" s="52">
        <f t="shared" si="30"/>
        <v>0</v>
      </c>
      <c r="AH247" s="52">
        <f t="shared" si="30"/>
        <v>0</v>
      </c>
      <c r="AI247" s="52">
        <f t="shared" si="30"/>
        <v>0</v>
      </c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</row>
    <row r="248" spans="1:79" s="100" customFormat="1" ht="24" customHeight="1" x14ac:dyDescent="0.25">
      <c r="A248" s="43" t="s">
        <v>464</v>
      </c>
      <c r="B248" s="44" t="s">
        <v>487</v>
      </c>
      <c r="C248" s="45" t="s">
        <v>496</v>
      </c>
      <c r="D248" s="45"/>
      <c r="E248" s="45"/>
      <c r="F248" s="44" t="s">
        <v>593</v>
      </c>
      <c r="G248" s="46" t="s">
        <v>594</v>
      </c>
      <c r="H248" s="46"/>
      <c r="I248" s="47">
        <v>1.44</v>
      </c>
      <c r="J248" s="47"/>
      <c r="K248" s="47"/>
      <c r="L248" s="47"/>
      <c r="M248" s="47">
        <f t="shared" si="26"/>
        <v>1.44</v>
      </c>
      <c r="N248" s="48">
        <v>0</v>
      </c>
      <c r="O248" s="48"/>
      <c r="P248" s="48"/>
      <c r="Q248" s="48"/>
      <c r="R248" s="49">
        <v>-1.44</v>
      </c>
      <c r="S248" s="49"/>
      <c r="T248" s="49"/>
      <c r="U248" s="54"/>
      <c r="V248" s="51">
        <f t="shared" si="27"/>
        <v>7.1999999999999995E-2</v>
      </c>
      <c r="W248" s="52">
        <f t="shared" si="25"/>
        <v>1.512</v>
      </c>
      <c r="X248" s="52">
        <f t="shared" si="28"/>
        <v>0.126</v>
      </c>
      <c r="Y248" s="52">
        <f t="shared" si="30"/>
        <v>0.126</v>
      </c>
      <c r="Z248" s="52">
        <f t="shared" si="30"/>
        <v>0.126</v>
      </c>
      <c r="AA248" s="52">
        <f t="shared" si="30"/>
        <v>0.126</v>
      </c>
      <c r="AB248" s="52">
        <f t="shared" si="30"/>
        <v>0.126</v>
      </c>
      <c r="AC248" s="52">
        <f t="shared" si="30"/>
        <v>0.126</v>
      </c>
      <c r="AD248" s="52">
        <f t="shared" si="30"/>
        <v>0.126</v>
      </c>
      <c r="AE248" s="52">
        <f t="shared" si="30"/>
        <v>0.126</v>
      </c>
      <c r="AF248" s="52">
        <f t="shared" si="30"/>
        <v>0.126</v>
      </c>
      <c r="AG248" s="52">
        <f t="shared" si="30"/>
        <v>0.126</v>
      </c>
      <c r="AH248" s="52">
        <f t="shared" si="30"/>
        <v>0.126</v>
      </c>
      <c r="AI248" s="52">
        <f t="shared" si="30"/>
        <v>0.126</v>
      </c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</row>
    <row r="249" spans="1:79" s="100" customFormat="1" ht="22.5" customHeight="1" x14ac:dyDescent="0.25">
      <c r="A249" s="43" t="s">
        <v>464</v>
      </c>
      <c r="B249" s="44" t="s">
        <v>487</v>
      </c>
      <c r="C249" s="45" t="s">
        <v>496</v>
      </c>
      <c r="D249" s="45"/>
      <c r="E249" s="45"/>
      <c r="F249" s="44" t="s">
        <v>595</v>
      </c>
      <c r="G249" s="46" t="s">
        <v>596</v>
      </c>
      <c r="H249" s="46"/>
      <c r="I249" s="47">
        <v>0</v>
      </c>
      <c r="J249" s="47"/>
      <c r="K249" s="47"/>
      <c r="L249" s="47"/>
      <c r="M249" s="47">
        <f t="shared" si="26"/>
        <v>0</v>
      </c>
      <c r="N249" s="48">
        <v>0</v>
      </c>
      <c r="O249" s="48"/>
      <c r="P249" s="48"/>
      <c r="Q249" s="48"/>
      <c r="R249" s="49">
        <v>0</v>
      </c>
      <c r="S249" s="49"/>
      <c r="T249" s="49"/>
      <c r="U249" s="54"/>
      <c r="V249" s="51">
        <f t="shared" si="27"/>
        <v>0</v>
      </c>
      <c r="W249" s="52">
        <f t="shared" si="25"/>
        <v>0</v>
      </c>
      <c r="X249" s="52">
        <f t="shared" si="28"/>
        <v>0</v>
      </c>
      <c r="Y249" s="52">
        <f t="shared" si="30"/>
        <v>0</v>
      </c>
      <c r="Z249" s="52">
        <f t="shared" si="30"/>
        <v>0</v>
      </c>
      <c r="AA249" s="52">
        <f t="shared" si="30"/>
        <v>0</v>
      </c>
      <c r="AB249" s="52">
        <f t="shared" si="30"/>
        <v>0</v>
      </c>
      <c r="AC249" s="52">
        <f t="shared" si="30"/>
        <v>0</v>
      </c>
      <c r="AD249" s="52">
        <f t="shared" si="30"/>
        <v>0</v>
      </c>
      <c r="AE249" s="52">
        <f t="shared" si="30"/>
        <v>0</v>
      </c>
      <c r="AF249" s="52">
        <f t="shared" si="30"/>
        <v>0</v>
      </c>
      <c r="AG249" s="52">
        <f t="shared" si="30"/>
        <v>0</v>
      </c>
      <c r="AH249" s="52">
        <f t="shared" si="30"/>
        <v>0</v>
      </c>
      <c r="AI249" s="52">
        <f t="shared" si="30"/>
        <v>0</v>
      </c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</row>
    <row r="250" spans="1:79" s="100" customFormat="1" ht="26.25" customHeight="1" x14ac:dyDescent="0.25">
      <c r="A250" s="43" t="s">
        <v>464</v>
      </c>
      <c r="B250" s="44" t="s">
        <v>487</v>
      </c>
      <c r="C250" s="45" t="s">
        <v>496</v>
      </c>
      <c r="D250" s="45"/>
      <c r="E250" s="45"/>
      <c r="F250" s="44" t="s">
        <v>597</v>
      </c>
      <c r="G250" s="46" t="s">
        <v>598</v>
      </c>
      <c r="H250" s="46"/>
      <c r="I250" s="47">
        <v>0</v>
      </c>
      <c r="J250" s="47"/>
      <c r="K250" s="47"/>
      <c r="L250" s="47"/>
      <c r="M250" s="47">
        <f t="shared" si="26"/>
        <v>0</v>
      </c>
      <c r="N250" s="48">
        <v>0</v>
      </c>
      <c r="O250" s="48"/>
      <c r="P250" s="48"/>
      <c r="Q250" s="48"/>
      <c r="R250" s="49">
        <v>0</v>
      </c>
      <c r="S250" s="49"/>
      <c r="T250" s="49"/>
      <c r="U250" s="54"/>
      <c r="V250" s="51">
        <f t="shared" si="27"/>
        <v>0</v>
      </c>
      <c r="W250" s="52">
        <f t="shared" si="25"/>
        <v>0</v>
      </c>
      <c r="X250" s="52">
        <f t="shared" si="28"/>
        <v>0</v>
      </c>
      <c r="Y250" s="52">
        <f t="shared" si="30"/>
        <v>0</v>
      </c>
      <c r="Z250" s="52">
        <f t="shared" si="30"/>
        <v>0</v>
      </c>
      <c r="AA250" s="52">
        <f t="shared" si="30"/>
        <v>0</v>
      </c>
      <c r="AB250" s="52">
        <f t="shared" si="30"/>
        <v>0</v>
      </c>
      <c r="AC250" s="52">
        <f t="shared" si="30"/>
        <v>0</v>
      </c>
      <c r="AD250" s="52">
        <f t="shared" si="30"/>
        <v>0</v>
      </c>
      <c r="AE250" s="52">
        <f t="shared" si="30"/>
        <v>0</v>
      </c>
      <c r="AF250" s="52">
        <f t="shared" si="30"/>
        <v>0</v>
      </c>
      <c r="AG250" s="52">
        <f t="shared" si="30"/>
        <v>0</v>
      </c>
      <c r="AH250" s="52">
        <f t="shared" si="30"/>
        <v>0</v>
      </c>
      <c r="AI250" s="52">
        <f t="shared" si="30"/>
        <v>0</v>
      </c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</row>
    <row r="251" spans="1:79" s="100" customFormat="1" ht="25.5" customHeight="1" x14ac:dyDescent="0.25">
      <c r="A251" s="43" t="s">
        <v>464</v>
      </c>
      <c r="B251" s="44" t="s">
        <v>487</v>
      </c>
      <c r="C251" s="45" t="s">
        <v>496</v>
      </c>
      <c r="D251" s="45"/>
      <c r="E251" s="45"/>
      <c r="F251" s="44" t="s">
        <v>599</v>
      </c>
      <c r="G251" s="46" t="s">
        <v>600</v>
      </c>
      <c r="H251" s="46"/>
      <c r="I251" s="47">
        <v>0</v>
      </c>
      <c r="J251" s="47"/>
      <c r="K251" s="47"/>
      <c r="L251" s="47"/>
      <c r="M251" s="47">
        <f t="shared" si="26"/>
        <v>0</v>
      </c>
      <c r="N251" s="48">
        <v>0</v>
      </c>
      <c r="O251" s="48"/>
      <c r="P251" s="48"/>
      <c r="Q251" s="48"/>
      <c r="R251" s="49">
        <v>0</v>
      </c>
      <c r="S251" s="49"/>
      <c r="T251" s="49"/>
      <c r="U251" s="54"/>
      <c r="V251" s="51">
        <f t="shared" si="27"/>
        <v>0</v>
      </c>
      <c r="W251" s="52">
        <f t="shared" si="25"/>
        <v>0</v>
      </c>
      <c r="X251" s="52">
        <f t="shared" si="28"/>
        <v>0</v>
      </c>
      <c r="Y251" s="52">
        <f t="shared" si="30"/>
        <v>0</v>
      </c>
      <c r="Z251" s="52">
        <f t="shared" si="30"/>
        <v>0</v>
      </c>
      <c r="AA251" s="52">
        <f t="shared" si="30"/>
        <v>0</v>
      </c>
      <c r="AB251" s="52">
        <f t="shared" si="30"/>
        <v>0</v>
      </c>
      <c r="AC251" s="52">
        <f t="shared" si="30"/>
        <v>0</v>
      </c>
      <c r="AD251" s="52">
        <f t="shared" si="30"/>
        <v>0</v>
      </c>
      <c r="AE251" s="52">
        <f t="shared" si="30"/>
        <v>0</v>
      </c>
      <c r="AF251" s="52">
        <f t="shared" si="30"/>
        <v>0</v>
      </c>
      <c r="AG251" s="52">
        <f t="shared" si="30"/>
        <v>0</v>
      </c>
      <c r="AH251" s="52">
        <f t="shared" si="30"/>
        <v>0</v>
      </c>
      <c r="AI251" s="52">
        <f t="shared" si="30"/>
        <v>0</v>
      </c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</row>
    <row r="252" spans="1:79" s="100" customFormat="1" ht="24.75" customHeight="1" x14ac:dyDescent="0.25">
      <c r="A252" s="43" t="s">
        <v>464</v>
      </c>
      <c r="B252" s="44" t="s">
        <v>487</v>
      </c>
      <c r="C252" s="45" t="s">
        <v>496</v>
      </c>
      <c r="D252" s="45"/>
      <c r="E252" s="45"/>
      <c r="F252" s="44" t="s">
        <v>601</v>
      </c>
      <c r="G252" s="46" t="s">
        <v>602</v>
      </c>
      <c r="H252" s="46"/>
      <c r="I252" s="47">
        <v>0</v>
      </c>
      <c r="J252" s="47"/>
      <c r="K252" s="47"/>
      <c r="L252" s="47"/>
      <c r="M252" s="47">
        <f t="shared" si="26"/>
        <v>0</v>
      </c>
      <c r="N252" s="48">
        <v>0</v>
      </c>
      <c r="O252" s="48"/>
      <c r="P252" s="48"/>
      <c r="Q252" s="48"/>
      <c r="R252" s="49">
        <v>0</v>
      </c>
      <c r="S252" s="49"/>
      <c r="T252" s="49"/>
      <c r="U252" s="54"/>
      <c r="V252" s="51">
        <f t="shared" si="27"/>
        <v>0</v>
      </c>
      <c r="W252" s="52">
        <f t="shared" si="25"/>
        <v>0</v>
      </c>
      <c r="X252" s="52">
        <f t="shared" si="28"/>
        <v>0</v>
      </c>
      <c r="Y252" s="52">
        <f t="shared" si="30"/>
        <v>0</v>
      </c>
      <c r="Z252" s="52">
        <f t="shared" si="30"/>
        <v>0</v>
      </c>
      <c r="AA252" s="52">
        <f t="shared" si="30"/>
        <v>0</v>
      </c>
      <c r="AB252" s="52">
        <f t="shared" si="30"/>
        <v>0</v>
      </c>
      <c r="AC252" s="52">
        <f t="shared" si="30"/>
        <v>0</v>
      </c>
      <c r="AD252" s="52">
        <f t="shared" si="30"/>
        <v>0</v>
      </c>
      <c r="AE252" s="52">
        <f t="shared" si="30"/>
        <v>0</v>
      </c>
      <c r="AF252" s="52">
        <f t="shared" si="30"/>
        <v>0</v>
      </c>
      <c r="AG252" s="52">
        <f t="shared" si="30"/>
        <v>0</v>
      </c>
      <c r="AH252" s="52">
        <f t="shared" si="30"/>
        <v>0</v>
      </c>
      <c r="AI252" s="52">
        <f t="shared" si="30"/>
        <v>0</v>
      </c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</row>
    <row r="253" spans="1:79" s="100" customFormat="1" ht="32.25" customHeight="1" x14ac:dyDescent="0.25">
      <c r="A253" s="43" t="s">
        <v>464</v>
      </c>
      <c r="B253" s="44" t="s">
        <v>487</v>
      </c>
      <c r="C253" s="45" t="s">
        <v>496</v>
      </c>
      <c r="D253" s="45"/>
      <c r="E253" s="45"/>
      <c r="F253" s="44" t="s">
        <v>603</v>
      </c>
      <c r="G253" s="46" t="s">
        <v>604</v>
      </c>
      <c r="H253" s="46"/>
      <c r="I253" s="47">
        <v>0</v>
      </c>
      <c r="J253" s="47"/>
      <c r="K253" s="47"/>
      <c r="L253" s="47"/>
      <c r="M253" s="47">
        <f t="shared" si="26"/>
        <v>0</v>
      </c>
      <c r="N253" s="48">
        <v>0</v>
      </c>
      <c r="O253" s="48"/>
      <c r="P253" s="48"/>
      <c r="Q253" s="48"/>
      <c r="R253" s="49">
        <v>0</v>
      </c>
      <c r="S253" s="49"/>
      <c r="T253" s="49"/>
      <c r="U253" s="54"/>
      <c r="V253" s="51">
        <f t="shared" si="27"/>
        <v>0</v>
      </c>
      <c r="W253" s="52">
        <f t="shared" si="25"/>
        <v>0</v>
      </c>
      <c r="X253" s="52">
        <f t="shared" si="28"/>
        <v>0</v>
      </c>
      <c r="Y253" s="52">
        <f t="shared" si="30"/>
        <v>0</v>
      </c>
      <c r="Z253" s="52">
        <f t="shared" si="30"/>
        <v>0</v>
      </c>
      <c r="AA253" s="52">
        <f t="shared" si="30"/>
        <v>0</v>
      </c>
      <c r="AB253" s="52">
        <f t="shared" si="30"/>
        <v>0</v>
      </c>
      <c r="AC253" s="52">
        <f t="shared" si="30"/>
        <v>0</v>
      </c>
      <c r="AD253" s="52">
        <f t="shared" si="30"/>
        <v>0</v>
      </c>
      <c r="AE253" s="52">
        <f t="shared" si="30"/>
        <v>0</v>
      </c>
      <c r="AF253" s="52">
        <f t="shared" si="30"/>
        <v>0</v>
      </c>
      <c r="AG253" s="52">
        <f t="shared" si="30"/>
        <v>0</v>
      </c>
      <c r="AH253" s="52">
        <f t="shared" si="30"/>
        <v>0</v>
      </c>
      <c r="AI253" s="52">
        <f t="shared" si="30"/>
        <v>0</v>
      </c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</row>
    <row r="254" spans="1:79" s="100" customFormat="1" ht="29.25" customHeight="1" x14ac:dyDescent="0.25">
      <c r="A254" s="43" t="s">
        <v>464</v>
      </c>
      <c r="B254" s="44" t="s">
        <v>487</v>
      </c>
      <c r="C254" s="45" t="s">
        <v>496</v>
      </c>
      <c r="D254" s="45"/>
      <c r="E254" s="45"/>
      <c r="F254" s="44" t="s">
        <v>605</v>
      </c>
      <c r="G254" s="46" t="s">
        <v>606</v>
      </c>
      <c r="H254" s="46"/>
      <c r="I254" s="47">
        <v>0</v>
      </c>
      <c r="J254" s="47"/>
      <c r="K254" s="47"/>
      <c r="L254" s="47"/>
      <c r="M254" s="47">
        <f t="shared" si="26"/>
        <v>0</v>
      </c>
      <c r="N254" s="48">
        <v>0</v>
      </c>
      <c r="O254" s="48"/>
      <c r="P254" s="48"/>
      <c r="Q254" s="48"/>
      <c r="R254" s="49">
        <v>0</v>
      </c>
      <c r="S254" s="49"/>
      <c r="T254" s="49"/>
      <c r="U254" s="54"/>
      <c r="V254" s="51">
        <f t="shared" si="27"/>
        <v>0</v>
      </c>
      <c r="W254" s="52">
        <f t="shared" si="25"/>
        <v>0</v>
      </c>
      <c r="X254" s="52">
        <f t="shared" si="28"/>
        <v>0</v>
      </c>
      <c r="Y254" s="52">
        <f t="shared" si="30"/>
        <v>0</v>
      </c>
      <c r="Z254" s="52">
        <f t="shared" si="30"/>
        <v>0</v>
      </c>
      <c r="AA254" s="52">
        <f t="shared" si="30"/>
        <v>0</v>
      </c>
      <c r="AB254" s="52">
        <f t="shared" si="30"/>
        <v>0</v>
      </c>
      <c r="AC254" s="52">
        <f t="shared" si="30"/>
        <v>0</v>
      </c>
      <c r="AD254" s="52">
        <f t="shared" si="30"/>
        <v>0</v>
      </c>
      <c r="AE254" s="52">
        <f t="shared" si="30"/>
        <v>0</v>
      </c>
      <c r="AF254" s="52">
        <f t="shared" si="30"/>
        <v>0</v>
      </c>
      <c r="AG254" s="52">
        <f t="shared" si="30"/>
        <v>0</v>
      </c>
      <c r="AH254" s="52">
        <f t="shared" si="30"/>
        <v>0</v>
      </c>
      <c r="AI254" s="52">
        <f t="shared" si="30"/>
        <v>0</v>
      </c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</row>
    <row r="255" spans="1:79" s="100" customFormat="1" ht="23.25" customHeight="1" x14ac:dyDescent="0.25">
      <c r="A255" s="43" t="s">
        <v>464</v>
      </c>
      <c r="B255" s="44" t="s">
        <v>487</v>
      </c>
      <c r="C255" s="45" t="s">
        <v>496</v>
      </c>
      <c r="D255" s="45"/>
      <c r="E255" s="45"/>
      <c r="F255" s="44" t="s">
        <v>607</v>
      </c>
      <c r="G255" s="46" t="s">
        <v>608</v>
      </c>
      <c r="H255" s="46"/>
      <c r="I255" s="47">
        <v>13.33</v>
      </c>
      <c r="J255" s="47"/>
      <c r="K255" s="47"/>
      <c r="L255" s="47"/>
      <c r="M255" s="47">
        <f t="shared" si="26"/>
        <v>13.33</v>
      </c>
      <c r="N255" s="48">
        <v>0</v>
      </c>
      <c r="O255" s="48"/>
      <c r="P255" s="48"/>
      <c r="Q255" s="48"/>
      <c r="R255" s="49">
        <v>-13.33</v>
      </c>
      <c r="S255" s="49"/>
      <c r="T255" s="49"/>
      <c r="U255" s="54"/>
      <c r="V255" s="51">
        <f t="shared" si="27"/>
        <v>0.66650000000000009</v>
      </c>
      <c r="W255" s="52">
        <f t="shared" si="25"/>
        <v>13.996500000000001</v>
      </c>
      <c r="X255" s="52">
        <f t="shared" si="28"/>
        <v>1.1663750000000002</v>
      </c>
      <c r="Y255" s="52">
        <f t="shared" si="30"/>
        <v>1.1663750000000002</v>
      </c>
      <c r="Z255" s="52">
        <f t="shared" si="30"/>
        <v>1.1663750000000002</v>
      </c>
      <c r="AA255" s="52">
        <f t="shared" si="30"/>
        <v>1.1663750000000002</v>
      </c>
      <c r="AB255" s="52">
        <f t="shared" si="30"/>
        <v>1.1663750000000002</v>
      </c>
      <c r="AC255" s="52">
        <f t="shared" si="30"/>
        <v>1.1663750000000002</v>
      </c>
      <c r="AD255" s="52">
        <f t="shared" si="30"/>
        <v>1.1663750000000002</v>
      </c>
      <c r="AE255" s="52">
        <f t="shared" si="30"/>
        <v>1.1663750000000002</v>
      </c>
      <c r="AF255" s="52">
        <f t="shared" si="30"/>
        <v>1.1663750000000002</v>
      </c>
      <c r="AG255" s="52">
        <f t="shared" si="30"/>
        <v>1.1663750000000002</v>
      </c>
      <c r="AH255" s="52">
        <f t="shared" si="30"/>
        <v>1.1663750000000002</v>
      </c>
      <c r="AI255" s="52">
        <f t="shared" si="30"/>
        <v>1.1663750000000002</v>
      </c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</row>
    <row r="256" spans="1:79" s="100" customFormat="1" ht="23.25" customHeight="1" x14ac:dyDescent="0.25">
      <c r="A256" s="43" t="s">
        <v>464</v>
      </c>
      <c r="B256" s="44" t="s">
        <v>487</v>
      </c>
      <c r="C256" s="45" t="s">
        <v>496</v>
      </c>
      <c r="D256" s="45"/>
      <c r="E256" s="45"/>
      <c r="F256" s="44" t="s">
        <v>609</v>
      </c>
      <c r="G256" s="46" t="s">
        <v>610</v>
      </c>
      <c r="H256" s="46"/>
      <c r="I256" s="47">
        <v>47.27</v>
      </c>
      <c r="J256" s="47"/>
      <c r="K256" s="47"/>
      <c r="L256" s="47"/>
      <c r="M256" s="47">
        <f t="shared" si="26"/>
        <v>47.27</v>
      </c>
      <c r="N256" s="48">
        <v>8.1023905225301451E-2</v>
      </c>
      <c r="O256" s="48"/>
      <c r="P256" s="48"/>
      <c r="Q256" s="48"/>
      <c r="R256" s="49">
        <v>-43.44</v>
      </c>
      <c r="S256" s="49"/>
      <c r="T256" s="49"/>
      <c r="U256" s="54"/>
      <c r="V256" s="51">
        <f t="shared" si="27"/>
        <v>2.3635000000000002</v>
      </c>
      <c r="W256" s="52">
        <f t="shared" si="25"/>
        <v>49.633500000000005</v>
      </c>
      <c r="X256" s="52">
        <f t="shared" si="28"/>
        <v>4.1361250000000007</v>
      </c>
      <c r="Y256" s="52">
        <f t="shared" ref="Y256:AI275" si="31">$W256/12</f>
        <v>4.1361250000000007</v>
      </c>
      <c r="Z256" s="52">
        <f t="shared" si="31"/>
        <v>4.1361250000000007</v>
      </c>
      <c r="AA256" s="52">
        <f t="shared" si="31"/>
        <v>4.1361250000000007</v>
      </c>
      <c r="AB256" s="52">
        <f t="shared" si="31"/>
        <v>4.1361250000000007</v>
      </c>
      <c r="AC256" s="52">
        <f t="shared" si="31"/>
        <v>4.1361250000000007</v>
      </c>
      <c r="AD256" s="52">
        <f t="shared" si="31"/>
        <v>4.1361250000000007</v>
      </c>
      <c r="AE256" s="52">
        <f t="shared" si="31"/>
        <v>4.1361250000000007</v>
      </c>
      <c r="AF256" s="52">
        <f t="shared" si="31"/>
        <v>4.1361250000000007</v>
      </c>
      <c r="AG256" s="52">
        <f t="shared" si="31"/>
        <v>4.1361250000000007</v>
      </c>
      <c r="AH256" s="52">
        <f t="shared" si="31"/>
        <v>4.1361250000000007</v>
      </c>
      <c r="AI256" s="52">
        <f t="shared" si="31"/>
        <v>4.1361250000000007</v>
      </c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</row>
    <row r="257" spans="1:79" s="100" customFormat="1" ht="24.75" customHeight="1" x14ac:dyDescent="0.25">
      <c r="A257" s="43" t="s">
        <v>464</v>
      </c>
      <c r="B257" s="44" t="s">
        <v>487</v>
      </c>
      <c r="C257" s="45" t="s">
        <v>496</v>
      </c>
      <c r="D257" s="45"/>
      <c r="E257" s="45"/>
      <c r="F257" s="44" t="s">
        <v>611</v>
      </c>
      <c r="G257" s="46" t="s">
        <v>612</v>
      </c>
      <c r="H257" s="46"/>
      <c r="I257" s="47">
        <v>39.68</v>
      </c>
      <c r="J257" s="47"/>
      <c r="K257" s="47"/>
      <c r="L257" s="47"/>
      <c r="M257" s="47">
        <f t="shared" si="26"/>
        <v>39.68</v>
      </c>
      <c r="N257" s="48">
        <v>0</v>
      </c>
      <c r="O257" s="48"/>
      <c r="P257" s="48"/>
      <c r="Q257" s="48"/>
      <c r="R257" s="49">
        <v>-39.68</v>
      </c>
      <c r="S257" s="49"/>
      <c r="T257" s="49"/>
      <c r="U257" s="54"/>
      <c r="V257" s="51">
        <f t="shared" si="27"/>
        <v>1.984</v>
      </c>
      <c r="W257" s="52">
        <f t="shared" si="25"/>
        <v>41.664000000000001</v>
      </c>
      <c r="X257" s="52">
        <f t="shared" si="28"/>
        <v>3.472</v>
      </c>
      <c r="Y257" s="52">
        <f t="shared" si="31"/>
        <v>3.472</v>
      </c>
      <c r="Z257" s="52">
        <f t="shared" si="31"/>
        <v>3.472</v>
      </c>
      <c r="AA257" s="52">
        <f t="shared" si="31"/>
        <v>3.472</v>
      </c>
      <c r="AB257" s="52">
        <f t="shared" si="31"/>
        <v>3.472</v>
      </c>
      <c r="AC257" s="52">
        <f t="shared" si="31"/>
        <v>3.472</v>
      </c>
      <c r="AD257" s="52">
        <f t="shared" si="31"/>
        <v>3.472</v>
      </c>
      <c r="AE257" s="52">
        <f t="shared" si="31"/>
        <v>3.472</v>
      </c>
      <c r="AF257" s="52">
        <f t="shared" si="31"/>
        <v>3.472</v>
      </c>
      <c r="AG257" s="52">
        <f t="shared" si="31"/>
        <v>3.472</v>
      </c>
      <c r="AH257" s="52">
        <f t="shared" si="31"/>
        <v>3.472</v>
      </c>
      <c r="AI257" s="52">
        <f t="shared" si="31"/>
        <v>3.472</v>
      </c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</row>
    <row r="258" spans="1:79" s="100" customFormat="1" ht="26.25" customHeight="1" x14ac:dyDescent="0.25">
      <c r="A258" s="43" t="s">
        <v>464</v>
      </c>
      <c r="B258" s="44" t="s">
        <v>487</v>
      </c>
      <c r="C258" s="45" t="s">
        <v>496</v>
      </c>
      <c r="D258" s="45"/>
      <c r="E258" s="45"/>
      <c r="F258" s="44" t="s">
        <v>613</v>
      </c>
      <c r="G258" s="46" t="s">
        <v>614</v>
      </c>
      <c r="H258" s="46"/>
      <c r="I258" s="47">
        <v>14.79</v>
      </c>
      <c r="J258" s="47"/>
      <c r="K258" s="47"/>
      <c r="L258" s="47"/>
      <c r="M258" s="47">
        <f t="shared" si="26"/>
        <v>14.79</v>
      </c>
      <c r="N258" s="48">
        <v>0</v>
      </c>
      <c r="O258" s="48"/>
      <c r="P258" s="48"/>
      <c r="Q258" s="48"/>
      <c r="R258" s="49">
        <v>-14.79</v>
      </c>
      <c r="S258" s="49"/>
      <c r="T258" s="49"/>
      <c r="U258" s="54"/>
      <c r="V258" s="51">
        <f t="shared" si="27"/>
        <v>0.73950000000000005</v>
      </c>
      <c r="W258" s="52">
        <f t="shared" si="25"/>
        <v>15.529499999999999</v>
      </c>
      <c r="X258" s="52">
        <f t="shared" si="28"/>
        <v>1.294125</v>
      </c>
      <c r="Y258" s="52">
        <f t="shared" si="31"/>
        <v>1.294125</v>
      </c>
      <c r="Z258" s="52">
        <f t="shared" si="31"/>
        <v>1.294125</v>
      </c>
      <c r="AA258" s="52">
        <f t="shared" si="31"/>
        <v>1.294125</v>
      </c>
      <c r="AB258" s="52">
        <f t="shared" si="31"/>
        <v>1.294125</v>
      </c>
      <c r="AC258" s="52">
        <f t="shared" si="31"/>
        <v>1.294125</v>
      </c>
      <c r="AD258" s="52">
        <f t="shared" si="31"/>
        <v>1.294125</v>
      </c>
      <c r="AE258" s="52">
        <f t="shared" si="31"/>
        <v>1.294125</v>
      </c>
      <c r="AF258" s="52">
        <f t="shared" si="31"/>
        <v>1.294125</v>
      </c>
      <c r="AG258" s="52">
        <f t="shared" si="31"/>
        <v>1.294125</v>
      </c>
      <c r="AH258" s="52">
        <f t="shared" si="31"/>
        <v>1.294125</v>
      </c>
      <c r="AI258" s="52">
        <f t="shared" si="31"/>
        <v>1.294125</v>
      </c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</row>
    <row r="259" spans="1:79" s="100" customFormat="1" ht="24.75" customHeight="1" x14ac:dyDescent="0.25">
      <c r="A259" s="43" t="s">
        <v>464</v>
      </c>
      <c r="B259" s="44" t="s">
        <v>487</v>
      </c>
      <c r="C259" s="45" t="s">
        <v>496</v>
      </c>
      <c r="D259" s="45"/>
      <c r="E259" s="45"/>
      <c r="F259" s="44" t="s">
        <v>615</v>
      </c>
      <c r="G259" s="46" t="s">
        <v>616</v>
      </c>
      <c r="H259" s="46"/>
      <c r="I259" s="47">
        <v>0</v>
      </c>
      <c r="J259" s="47"/>
      <c r="K259" s="47"/>
      <c r="L259" s="47"/>
      <c r="M259" s="47">
        <f t="shared" si="26"/>
        <v>0</v>
      </c>
      <c r="N259" s="48">
        <v>0</v>
      </c>
      <c r="O259" s="48"/>
      <c r="P259" s="48"/>
      <c r="Q259" s="48"/>
      <c r="R259" s="49">
        <v>0</v>
      </c>
      <c r="S259" s="49"/>
      <c r="T259" s="49"/>
      <c r="U259" s="54"/>
      <c r="V259" s="51">
        <f t="shared" si="27"/>
        <v>0</v>
      </c>
      <c r="W259" s="52">
        <f t="shared" si="25"/>
        <v>0</v>
      </c>
      <c r="X259" s="52">
        <f t="shared" si="28"/>
        <v>0</v>
      </c>
      <c r="Y259" s="52">
        <f t="shared" si="31"/>
        <v>0</v>
      </c>
      <c r="Z259" s="52">
        <f t="shared" si="31"/>
        <v>0</v>
      </c>
      <c r="AA259" s="52">
        <f t="shared" si="31"/>
        <v>0</v>
      </c>
      <c r="AB259" s="52">
        <f t="shared" si="31"/>
        <v>0</v>
      </c>
      <c r="AC259" s="52">
        <f t="shared" si="31"/>
        <v>0</v>
      </c>
      <c r="AD259" s="52">
        <f t="shared" si="31"/>
        <v>0</v>
      </c>
      <c r="AE259" s="52">
        <f t="shared" si="31"/>
        <v>0</v>
      </c>
      <c r="AF259" s="52">
        <f t="shared" si="31"/>
        <v>0</v>
      </c>
      <c r="AG259" s="52">
        <f t="shared" si="31"/>
        <v>0</v>
      </c>
      <c r="AH259" s="52">
        <f t="shared" si="31"/>
        <v>0</v>
      </c>
      <c r="AI259" s="52">
        <f t="shared" si="31"/>
        <v>0</v>
      </c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</row>
    <row r="260" spans="1:79" s="100" customFormat="1" ht="24.75" customHeight="1" x14ac:dyDescent="0.25">
      <c r="A260" s="43" t="s">
        <v>464</v>
      </c>
      <c r="B260" s="44" t="s">
        <v>487</v>
      </c>
      <c r="C260" s="45" t="s">
        <v>496</v>
      </c>
      <c r="D260" s="45"/>
      <c r="E260" s="45"/>
      <c r="F260" s="44" t="s">
        <v>617</v>
      </c>
      <c r="G260" s="46" t="s">
        <v>618</v>
      </c>
      <c r="H260" s="46"/>
      <c r="I260" s="47">
        <v>11.73</v>
      </c>
      <c r="J260" s="47"/>
      <c r="K260" s="47"/>
      <c r="L260" s="47"/>
      <c r="M260" s="47">
        <f t="shared" si="26"/>
        <v>11.73</v>
      </c>
      <c r="N260" s="48">
        <v>0</v>
      </c>
      <c r="O260" s="48"/>
      <c r="P260" s="48"/>
      <c r="Q260" s="48"/>
      <c r="R260" s="49">
        <v>-11.73</v>
      </c>
      <c r="S260" s="49"/>
      <c r="T260" s="49"/>
      <c r="U260" s="54"/>
      <c r="V260" s="51">
        <f t="shared" si="27"/>
        <v>0.58650000000000002</v>
      </c>
      <c r="W260" s="52">
        <f t="shared" si="25"/>
        <v>12.316500000000001</v>
      </c>
      <c r="X260" s="52">
        <f t="shared" si="28"/>
        <v>1.026375</v>
      </c>
      <c r="Y260" s="52">
        <f t="shared" si="31"/>
        <v>1.026375</v>
      </c>
      <c r="Z260" s="52">
        <f t="shared" si="31"/>
        <v>1.026375</v>
      </c>
      <c r="AA260" s="52">
        <f t="shared" si="31"/>
        <v>1.026375</v>
      </c>
      <c r="AB260" s="52">
        <f t="shared" si="31"/>
        <v>1.026375</v>
      </c>
      <c r="AC260" s="52">
        <f t="shared" si="31"/>
        <v>1.026375</v>
      </c>
      <c r="AD260" s="52">
        <f t="shared" si="31"/>
        <v>1.026375</v>
      </c>
      <c r="AE260" s="52">
        <f t="shared" si="31"/>
        <v>1.026375</v>
      </c>
      <c r="AF260" s="52">
        <f t="shared" si="31"/>
        <v>1.026375</v>
      </c>
      <c r="AG260" s="52">
        <f t="shared" si="31"/>
        <v>1.026375</v>
      </c>
      <c r="AH260" s="52">
        <f t="shared" si="31"/>
        <v>1.026375</v>
      </c>
      <c r="AI260" s="52">
        <f t="shared" si="31"/>
        <v>1.026375</v>
      </c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</row>
    <row r="261" spans="1:79" s="100" customFormat="1" ht="25.5" customHeight="1" x14ac:dyDescent="0.25">
      <c r="A261" s="43" t="s">
        <v>464</v>
      </c>
      <c r="B261" s="44" t="s">
        <v>487</v>
      </c>
      <c r="C261" s="45" t="s">
        <v>496</v>
      </c>
      <c r="D261" s="45"/>
      <c r="E261" s="45"/>
      <c r="F261" s="44" t="s">
        <v>619</v>
      </c>
      <c r="G261" s="46" t="s">
        <v>620</v>
      </c>
      <c r="H261" s="46"/>
      <c r="I261" s="47">
        <v>1043.44</v>
      </c>
      <c r="J261" s="47"/>
      <c r="K261" s="47"/>
      <c r="L261" s="47"/>
      <c r="M261" s="47">
        <f t="shared" si="26"/>
        <v>1043.44</v>
      </c>
      <c r="N261" s="48">
        <v>1.2038162232615197</v>
      </c>
      <c r="O261" s="48"/>
      <c r="P261" s="48"/>
      <c r="Q261" s="48"/>
      <c r="R261" s="49">
        <v>212.67</v>
      </c>
      <c r="S261" s="49"/>
      <c r="T261" s="49"/>
      <c r="U261" s="54"/>
      <c r="V261" s="51">
        <f t="shared" si="27"/>
        <v>52.172000000000004</v>
      </c>
      <c r="W261" s="52">
        <f t="shared" si="25"/>
        <v>1095.6120000000001</v>
      </c>
      <c r="X261" s="52">
        <f t="shared" si="28"/>
        <v>91.301000000000002</v>
      </c>
      <c r="Y261" s="52">
        <f t="shared" si="31"/>
        <v>91.301000000000002</v>
      </c>
      <c r="Z261" s="52">
        <f t="shared" si="31"/>
        <v>91.301000000000002</v>
      </c>
      <c r="AA261" s="52">
        <f t="shared" si="31"/>
        <v>91.301000000000002</v>
      </c>
      <c r="AB261" s="52">
        <f t="shared" si="31"/>
        <v>91.301000000000002</v>
      </c>
      <c r="AC261" s="52">
        <f t="shared" si="31"/>
        <v>91.301000000000002</v>
      </c>
      <c r="AD261" s="52">
        <f t="shared" si="31"/>
        <v>91.301000000000002</v>
      </c>
      <c r="AE261" s="52">
        <f t="shared" si="31"/>
        <v>91.301000000000002</v>
      </c>
      <c r="AF261" s="52">
        <f t="shared" si="31"/>
        <v>91.301000000000002</v>
      </c>
      <c r="AG261" s="52">
        <f t="shared" si="31"/>
        <v>91.301000000000002</v>
      </c>
      <c r="AH261" s="52">
        <f t="shared" si="31"/>
        <v>91.301000000000002</v>
      </c>
      <c r="AI261" s="52">
        <f t="shared" si="31"/>
        <v>91.301000000000002</v>
      </c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</row>
    <row r="262" spans="1:79" s="100" customFormat="1" ht="27" customHeight="1" x14ac:dyDescent="0.25">
      <c r="A262" s="43" t="s">
        <v>464</v>
      </c>
      <c r="B262" s="44" t="s">
        <v>487</v>
      </c>
      <c r="C262" s="45" t="s">
        <v>496</v>
      </c>
      <c r="D262" s="45"/>
      <c r="E262" s="45"/>
      <c r="F262" s="44" t="s">
        <v>621</v>
      </c>
      <c r="G262" s="46" t="s">
        <v>622</v>
      </c>
      <c r="H262" s="46"/>
      <c r="I262" s="47">
        <v>15.92</v>
      </c>
      <c r="J262" s="47"/>
      <c r="K262" s="47"/>
      <c r="L262" s="47"/>
      <c r="M262" s="47">
        <f t="shared" si="26"/>
        <v>15.92</v>
      </c>
      <c r="N262" s="48">
        <v>0.85929648241206025</v>
      </c>
      <c r="O262" s="48"/>
      <c r="P262" s="48"/>
      <c r="Q262" s="48"/>
      <c r="R262" s="49">
        <v>-2.2400000000000002</v>
      </c>
      <c r="S262" s="49"/>
      <c r="T262" s="49"/>
      <c r="U262" s="54"/>
      <c r="V262" s="51">
        <f t="shared" si="27"/>
        <v>0.79600000000000004</v>
      </c>
      <c r="W262" s="52">
        <f t="shared" si="25"/>
        <v>16.716000000000001</v>
      </c>
      <c r="X262" s="52">
        <f t="shared" si="28"/>
        <v>1.393</v>
      </c>
      <c r="Y262" s="52">
        <f t="shared" si="31"/>
        <v>1.393</v>
      </c>
      <c r="Z262" s="52">
        <f t="shared" si="31"/>
        <v>1.393</v>
      </c>
      <c r="AA262" s="52">
        <f t="shared" si="31"/>
        <v>1.393</v>
      </c>
      <c r="AB262" s="52">
        <f t="shared" si="31"/>
        <v>1.393</v>
      </c>
      <c r="AC262" s="52">
        <f t="shared" si="31"/>
        <v>1.393</v>
      </c>
      <c r="AD262" s="52">
        <f t="shared" si="31"/>
        <v>1.393</v>
      </c>
      <c r="AE262" s="52">
        <f t="shared" si="31"/>
        <v>1.393</v>
      </c>
      <c r="AF262" s="52">
        <f t="shared" si="31"/>
        <v>1.393</v>
      </c>
      <c r="AG262" s="52">
        <f t="shared" si="31"/>
        <v>1.393</v>
      </c>
      <c r="AH262" s="52">
        <f t="shared" si="31"/>
        <v>1.393</v>
      </c>
      <c r="AI262" s="52">
        <f t="shared" si="31"/>
        <v>1.393</v>
      </c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</row>
    <row r="263" spans="1:79" s="100" customFormat="1" ht="21.75" customHeight="1" x14ac:dyDescent="0.25">
      <c r="A263" s="43" t="s">
        <v>464</v>
      </c>
      <c r="B263" s="44" t="s">
        <v>487</v>
      </c>
      <c r="C263" s="45" t="s">
        <v>496</v>
      </c>
      <c r="D263" s="45"/>
      <c r="E263" s="45"/>
      <c r="F263" s="44" t="s">
        <v>623</v>
      </c>
      <c r="G263" s="46" t="s">
        <v>624</v>
      </c>
      <c r="H263" s="46"/>
      <c r="I263" s="47">
        <v>22.38</v>
      </c>
      <c r="J263" s="47"/>
      <c r="K263" s="47"/>
      <c r="L263" s="47"/>
      <c r="M263" s="47">
        <f t="shared" si="26"/>
        <v>22.38</v>
      </c>
      <c r="N263" s="48">
        <v>0</v>
      </c>
      <c r="O263" s="48"/>
      <c r="P263" s="48"/>
      <c r="Q263" s="48"/>
      <c r="R263" s="49">
        <v>-22.38</v>
      </c>
      <c r="S263" s="49"/>
      <c r="T263" s="49"/>
      <c r="U263" s="54"/>
      <c r="V263" s="51">
        <f t="shared" si="27"/>
        <v>1.119</v>
      </c>
      <c r="W263" s="52">
        <f t="shared" si="25"/>
        <v>23.498999999999999</v>
      </c>
      <c r="X263" s="52">
        <f t="shared" si="28"/>
        <v>1.9582499999999998</v>
      </c>
      <c r="Y263" s="52">
        <f t="shared" si="31"/>
        <v>1.9582499999999998</v>
      </c>
      <c r="Z263" s="52">
        <f t="shared" si="31"/>
        <v>1.9582499999999998</v>
      </c>
      <c r="AA263" s="52">
        <f t="shared" si="31"/>
        <v>1.9582499999999998</v>
      </c>
      <c r="AB263" s="52">
        <f t="shared" si="31"/>
        <v>1.9582499999999998</v>
      </c>
      <c r="AC263" s="52">
        <f t="shared" si="31"/>
        <v>1.9582499999999998</v>
      </c>
      <c r="AD263" s="52">
        <f t="shared" si="31"/>
        <v>1.9582499999999998</v>
      </c>
      <c r="AE263" s="52">
        <f t="shared" si="31"/>
        <v>1.9582499999999998</v>
      </c>
      <c r="AF263" s="52">
        <f t="shared" si="31"/>
        <v>1.9582499999999998</v>
      </c>
      <c r="AG263" s="52">
        <f t="shared" si="31"/>
        <v>1.9582499999999998</v>
      </c>
      <c r="AH263" s="52">
        <f t="shared" si="31"/>
        <v>1.9582499999999998</v>
      </c>
      <c r="AI263" s="52">
        <f t="shared" si="31"/>
        <v>1.9582499999999998</v>
      </c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</row>
    <row r="264" spans="1:79" s="100" customFormat="1" ht="27" customHeight="1" x14ac:dyDescent="0.25">
      <c r="A264" s="43" t="s">
        <v>464</v>
      </c>
      <c r="B264" s="44" t="s">
        <v>487</v>
      </c>
      <c r="C264" s="45" t="s">
        <v>496</v>
      </c>
      <c r="D264" s="45"/>
      <c r="E264" s="45"/>
      <c r="F264" s="44" t="s">
        <v>625</v>
      </c>
      <c r="G264" s="46" t="s">
        <v>626</v>
      </c>
      <c r="H264" s="46"/>
      <c r="I264" s="47">
        <v>1.82</v>
      </c>
      <c r="J264" s="47"/>
      <c r="K264" s="47"/>
      <c r="L264" s="47"/>
      <c r="M264" s="47">
        <f t="shared" si="26"/>
        <v>1.82</v>
      </c>
      <c r="N264" s="48">
        <v>0</v>
      </c>
      <c r="O264" s="48"/>
      <c r="P264" s="48"/>
      <c r="Q264" s="48"/>
      <c r="R264" s="49">
        <v>-1.82</v>
      </c>
      <c r="S264" s="49"/>
      <c r="T264" s="49"/>
      <c r="U264" s="54"/>
      <c r="V264" s="51">
        <f t="shared" si="27"/>
        <v>9.1000000000000011E-2</v>
      </c>
      <c r="W264" s="52">
        <f t="shared" ref="W264:W318" si="32">M264+V264</f>
        <v>1.911</v>
      </c>
      <c r="X264" s="52">
        <f t="shared" si="28"/>
        <v>0.15925</v>
      </c>
      <c r="Y264" s="52">
        <f t="shared" si="31"/>
        <v>0.15925</v>
      </c>
      <c r="Z264" s="52">
        <f t="shared" si="31"/>
        <v>0.15925</v>
      </c>
      <c r="AA264" s="52">
        <f t="shared" si="31"/>
        <v>0.15925</v>
      </c>
      <c r="AB264" s="52">
        <f t="shared" si="31"/>
        <v>0.15925</v>
      </c>
      <c r="AC264" s="52">
        <f t="shared" si="31"/>
        <v>0.15925</v>
      </c>
      <c r="AD264" s="52">
        <f t="shared" si="31"/>
        <v>0.15925</v>
      </c>
      <c r="AE264" s="52">
        <f t="shared" si="31"/>
        <v>0.15925</v>
      </c>
      <c r="AF264" s="52">
        <f t="shared" si="31"/>
        <v>0.15925</v>
      </c>
      <c r="AG264" s="52">
        <f t="shared" si="31"/>
        <v>0.15925</v>
      </c>
      <c r="AH264" s="52">
        <f t="shared" si="31"/>
        <v>0.15925</v>
      </c>
      <c r="AI264" s="52">
        <f t="shared" si="31"/>
        <v>0.15925</v>
      </c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</row>
    <row r="265" spans="1:79" s="100" customFormat="1" ht="24.75" customHeight="1" x14ac:dyDescent="0.25">
      <c r="A265" s="43" t="s">
        <v>464</v>
      </c>
      <c r="B265" s="44" t="s">
        <v>487</v>
      </c>
      <c r="C265" s="45" t="s">
        <v>496</v>
      </c>
      <c r="D265" s="45"/>
      <c r="E265" s="45"/>
      <c r="F265" s="44" t="s">
        <v>627</v>
      </c>
      <c r="G265" s="46" t="s">
        <v>628</v>
      </c>
      <c r="H265" s="46"/>
      <c r="I265" s="47">
        <v>19.34</v>
      </c>
      <c r="J265" s="47"/>
      <c r="K265" s="47"/>
      <c r="L265" s="47"/>
      <c r="M265" s="47">
        <f t="shared" si="26"/>
        <v>19.34</v>
      </c>
      <c r="N265" s="48">
        <v>0</v>
      </c>
      <c r="O265" s="48"/>
      <c r="P265" s="48"/>
      <c r="Q265" s="48"/>
      <c r="R265" s="49">
        <v>-19.34</v>
      </c>
      <c r="S265" s="49"/>
      <c r="T265" s="49"/>
      <c r="U265" s="54"/>
      <c r="V265" s="51">
        <f t="shared" si="27"/>
        <v>0.96700000000000008</v>
      </c>
      <c r="W265" s="52">
        <f t="shared" si="32"/>
        <v>20.306999999999999</v>
      </c>
      <c r="X265" s="52">
        <f t="shared" si="28"/>
        <v>1.6922499999999998</v>
      </c>
      <c r="Y265" s="52">
        <f t="shared" si="31"/>
        <v>1.6922499999999998</v>
      </c>
      <c r="Z265" s="52">
        <f t="shared" si="31"/>
        <v>1.6922499999999998</v>
      </c>
      <c r="AA265" s="52">
        <f t="shared" si="31"/>
        <v>1.6922499999999998</v>
      </c>
      <c r="AB265" s="52">
        <f t="shared" si="31"/>
        <v>1.6922499999999998</v>
      </c>
      <c r="AC265" s="52">
        <f t="shared" si="31"/>
        <v>1.6922499999999998</v>
      </c>
      <c r="AD265" s="52">
        <f t="shared" si="31"/>
        <v>1.6922499999999998</v>
      </c>
      <c r="AE265" s="52">
        <f t="shared" si="31"/>
        <v>1.6922499999999998</v>
      </c>
      <c r="AF265" s="52">
        <f t="shared" si="31"/>
        <v>1.6922499999999998</v>
      </c>
      <c r="AG265" s="52">
        <f t="shared" si="31"/>
        <v>1.6922499999999998</v>
      </c>
      <c r="AH265" s="52">
        <f t="shared" si="31"/>
        <v>1.6922499999999998</v>
      </c>
      <c r="AI265" s="52">
        <f t="shared" si="31"/>
        <v>1.6922499999999998</v>
      </c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</row>
    <row r="266" spans="1:79" s="100" customFormat="1" ht="24" customHeight="1" x14ac:dyDescent="0.25">
      <c r="A266" s="43" t="s">
        <v>464</v>
      </c>
      <c r="B266" s="44" t="s">
        <v>487</v>
      </c>
      <c r="C266" s="45" t="s">
        <v>496</v>
      </c>
      <c r="D266" s="45"/>
      <c r="E266" s="45"/>
      <c r="F266" s="44" t="s">
        <v>629</v>
      </c>
      <c r="G266" s="46" t="s">
        <v>630</v>
      </c>
      <c r="H266" s="46"/>
      <c r="I266" s="47">
        <v>2.5299999999999998</v>
      </c>
      <c r="J266" s="47"/>
      <c r="K266" s="47"/>
      <c r="L266" s="47"/>
      <c r="M266" s="47">
        <f t="shared" ref="M266:M318" si="33">I266+K266-L266</f>
        <v>2.5299999999999998</v>
      </c>
      <c r="N266" s="48">
        <v>0</v>
      </c>
      <c r="O266" s="48"/>
      <c r="P266" s="48"/>
      <c r="Q266" s="48"/>
      <c r="R266" s="49">
        <v>-2.5299999999999998</v>
      </c>
      <c r="S266" s="49"/>
      <c r="T266" s="49"/>
      <c r="U266" s="54"/>
      <c r="V266" s="51">
        <f t="shared" si="27"/>
        <v>0.1265</v>
      </c>
      <c r="W266" s="52">
        <f t="shared" si="32"/>
        <v>2.6564999999999999</v>
      </c>
      <c r="X266" s="52">
        <f t="shared" si="28"/>
        <v>0.22137499999999999</v>
      </c>
      <c r="Y266" s="52">
        <f t="shared" si="31"/>
        <v>0.22137499999999999</v>
      </c>
      <c r="Z266" s="52">
        <f t="shared" si="31"/>
        <v>0.22137499999999999</v>
      </c>
      <c r="AA266" s="52">
        <f t="shared" si="31"/>
        <v>0.22137499999999999</v>
      </c>
      <c r="AB266" s="52">
        <f t="shared" si="31"/>
        <v>0.22137499999999999</v>
      </c>
      <c r="AC266" s="52">
        <f t="shared" si="31"/>
        <v>0.22137499999999999</v>
      </c>
      <c r="AD266" s="52">
        <f t="shared" si="31"/>
        <v>0.22137499999999999</v>
      </c>
      <c r="AE266" s="52">
        <f t="shared" si="31"/>
        <v>0.22137499999999999</v>
      </c>
      <c r="AF266" s="52">
        <f t="shared" si="31"/>
        <v>0.22137499999999999</v>
      </c>
      <c r="AG266" s="52">
        <f t="shared" si="31"/>
        <v>0.22137499999999999</v>
      </c>
      <c r="AH266" s="52">
        <f t="shared" si="31"/>
        <v>0.22137499999999999</v>
      </c>
      <c r="AI266" s="52">
        <f t="shared" si="31"/>
        <v>0.22137499999999999</v>
      </c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</row>
    <row r="267" spans="1:79" s="100" customFormat="1" ht="24.75" customHeight="1" x14ac:dyDescent="0.25">
      <c r="A267" s="43" t="s">
        <v>464</v>
      </c>
      <c r="B267" s="44" t="s">
        <v>487</v>
      </c>
      <c r="C267" s="45" t="s">
        <v>496</v>
      </c>
      <c r="D267" s="45"/>
      <c r="E267" s="45"/>
      <c r="F267" s="44" t="s">
        <v>631</v>
      </c>
      <c r="G267" s="46" t="s">
        <v>632</v>
      </c>
      <c r="H267" s="46"/>
      <c r="I267" s="47">
        <v>0</v>
      </c>
      <c r="J267" s="47"/>
      <c r="K267" s="47"/>
      <c r="L267" s="47"/>
      <c r="M267" s="47">
        <f t="shared" si="33"/>
        <v>0</v>
      </c>
      <c r="N267" s="48">
        <v>0</v>
      </c>
      <c r="O267" s="48"/>
      <c r="P267" s="48"/>
      <c r="Q267" s="48"/>
      <c r="R267" s="49">
        <v>0</v>
      </c>
      <c r="S267" s="49"/>
      <c r="T267" s="49"/>
      <c r="U267" s="54"/>
      <c r="V267" s="51">
        <f t="shared" si="27"/>
        <v>0</v>
      </c>
      <c r="W267" s="52">
        <f t="shared" si="32"/>
        <v>0</v>
      </c>
      <c r="X267" s="52">
        <f t="shared" si="28"/>
        <v>0</v>
      </c>
      <c r="Y267" s="52">
        <f t="shared" si="31"/>
        <v>0</v>
      </c>
      <c r="Z267" s="52">
        <f t="shared" si="31"/>
        <v>0</v>
      </c>
      <c r="AA267" s="52">
        <f t="shared" si="31"/>
        <v>0</v>
      </c>
      <c r="AB267" s="52">
        <f t="shared" si="31"/>
        <v>0</v>
      </c>
      <c r="AC267" s="52">
        <f t="shared" si="31"/>
        <v>0</v>
      </c>
      <c r="AD267" s="52">
        <f t="shared" si="31"/>
        <v>0</v>
      </c>
      <c r="AE267" s="52">
        <f t="shared" si="31"/>
        <v>0</v>
      </c>
      <c r="AF267" s="52">
        <f t="shared" si="31"/>
        <v>0</v>
      </c>
      <c r="AG267" s="52">
        <f t="shared" si="31"/>
        <v>0</v>
      </c>
      <c r="AH267" s="52">
        <f t="shared" si="31"/>
        <v>0</v>
      </c>
      <c r="AI267" s="52">
        <f t="shared" si="31"/>
        <v>0</v>
      </c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</row>
    <row r="268" spans="1:79" s="100" customFormat="1" ht="24" customHeight="1" x14ac:dyDescent="0.25">
      <c r="A268" s="43" t="s">
        <v>464</v>
      </c>
      <c r="B268" s="44" t="s">
        <v>487</v>
      </c>
      <c r="C268" s="45" t="s">
        <v>496</v>
      </c>
      <c r="D268" s="45"/>
      <c r="E268" s="45"/>
      <c r="F268" s="44" t="s">
        <v>633</v>
      </c>
      <c r="G268" s="46" t="s">
        <v>634</v>
      </c>
      <c r="H268" s="46"/>
      <c r="I268" s="47">
        <v>0</v>
      </c>
      <c r="J268" s="47"/>
      <c r="K268" s="47"/>
      <c r="L268" s="47"/>
      <c r="M268" s="47">
        <f t="shared" si="33"/>
        <v>0</v>
      </c>
      <c r="N268" s="48">
        <v>0</v>
      </c>
      <c r="O268" s="48"/>
      <c r="P268" s="48"/>
      <c r="Q268" s="48"/>
      <c r="R268" s="49">
        <v>0</v>
      </c>
      <c r="S268" s="49"/>
      <c r="T268" s="49"/>
      <c r="U268" s="54"/>
      <c r="V268" s="51">
        <f t="shared" ref="V268:V331" si="34">M268*0.05</f>
        <v>0</v>
      </c>
      <c r="W268" s="52">
        <f t="shared" si="32"/>
        <v>0</v>
      </c>
      <c r="X268" s="52">
        <f t="shared" ref="X268:X331" si="35">W268/12</f>
        <v>0</v>
      </c>
      <c r="Y268" s="52">
        <f t="shared" si="31"/>
        <v>0</v>
      </c>
      <c r="Z268" s="52">
        <f t="shared" si="31"/>
        <v>0</v>
      </c>
      <c r="AA268" s="52">
        <f t="shared" si="31"/>
        <v>0</v>
      </c>
      <c r="AB268" s="52">
        <f t="shared" si="31"/>
        <v>0</v>
      </c>
      <c r="AC268" s="52">
        <f t="shared" si="31"/>
        <v>0</v>
      </c>
      <c r="AD268" s="52">
        <f t="shared" si="31"/>
        <v>0</v>
      </c>
      <c r="AE268" s="52">
        <f t="shared" si="31"/>
        <v>0</v>
      </c>
      <c r="AF268" s="52">
        <f t="shared" si="31"/>
        <v>0</v>
      </c>
      <c r="AG268" s="52">
        <f t="shared" si="31"/>
        <v>0</v>
      </c>
      <c r="AH268" s="52">
        <f t="shared" si="31"/>
        <v>0</v>
      </c>
      <c r="AI268" s="52">
        <f t="shared" si="31"/>
        <v>0</v>
      </c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</row>
    <row r="269" spans="1:79" s="100" customFormat="1" ht="19.5" customHeight="1" x14ac:dyDescent="0.25">
      <c r="A269" s="43" t="s">
        <v>464</v>
      </c>
      <c r="B269" s="44" t="s">
        <v>487</v>
      </c>
      <c r="C269" s="45" t="s">
        <v>496</v>
      </c>
      <c r="D269" s="45"/>
      <c r="E269" s="45"/>
      <c r="F269" s="44" t="s">
        <v>635</v>
      </c>
      <c r="G269" s="46" t="s">
        <v>636</v>
      </c>
      <c r="H269" s="46"/>
      <c r="I269" s="47">
        <v>0</v>
      </c>
      <c r="J269" s="47"/>
      <c r="K269" s="47"/>
      <c r="L269" s="47"/>
      <c r="M269" s="47">
        <f t="shared" si="33"/>
        <v>0</v>
      </c>
      <c r="N269" s="48">
        <v>0</v>
      </c>
      <c r="O269" s="48"/>
      <c r="P269" s="48"/>
      <c r="Q269" s="48"/>
      <c r="R269" s="49">
        <v>0</v>
      </c>
      <c r="S269" s="49"/>
      <c r="T269" s="49"/>
      <c r="U269" s="54"/>
      <c r="V269" s="51">
        <f t="shared" si="34"/>
        <v>0</v>
      </c>
      <c r="W269" s="52">
        <f t="shared" si="32"/>
        <v>0</v>
      </c>
      <c r="X269" s="52">
        <f t="shared" si="35"/>
        <v>0</v>
      </c>
      <c r="Y269" s="52">
        <f t="shared" si="31"/>
        <v>0</v>
      </c>
      <c r="Z269" s="52">
        <f t="shared" si="31"/>
        <v>0</v>
      </c>
      <c r="AA269" s="52">
        <f t="shared" si="31"/>
        <v>0</v>
      </c>
      <c r="AB269" s="52">
        <f t="shared" si="31"/>
        <v>0</v>
      </c>
      <c r="AC269" s="52">
        <f t="shared" si="31"/>
        <v>0</v>
      </c>
      <c r="AD269" s="52">
        <f t="shared" si="31"/>
        <v>0</v>
      </c>
      <c r="AE269" s="52">
        <f t="shared" si="31"/>
        <v>0</v>
      </c>
      <c r="AF269" s="52">
        <f t="shared" si="31"/>
        <v>0</v>
      </c>
      <c r="AG269" s="52">
        <f t="shared" si="31"/>
        <v>0</v>
      </c>
      <c r="AH269" s="52">
        <f t="shared" si="31"/>
        <v>0</v>
      </c>
      <c r="AI269" s="52">
        <f t="shared" si="31"/>
        <v>0</v>
      </c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</row>
    <row r="270" spans="1:79" s="100" customFormat="1" ht="21.75" customHeight="1" x14ac:dyDescent="0.25">
      <c r="A270" s="43" t="s">
        <v>464</v>
      </c>
      <c r="B270" s="44" t="s">
        <v>487</v>
      </c>
      <c r="C270" s="45" t="s">
        <v>496</v>
      </c>
      <c r="D270" s="45"/>
      <c r="E270" s="45"/>
      <c r="F270" s="44" t="s">
        <v>637</v>
      </c>
      <c r="G270" s="46" t="s">
        <v>638</v>
      </c>
      <c r="H270" s="46"/>
      <c r="I270" s="47">
        <v>8754.59</v>
      </c>
      <c r="J270" s="47"/>
      <c r="K270" s="47"/>
      <c r="L270" s="47"/>
      <c r="M270" s="47">
        <f t="shared" si="33"/>
        <v>8754.59</v>
      </c>
      <c r="N270" s="48">
        <v>1.3478643774294398E-2</v>
      </c>
      <c r="O270" s="48"/>
      <c r="P270" s="48"/>
      <c r="Q270" s="48"/>
      <c r="R270" s="49">
        <v>-8636.59</v>
      </c>
      <c r="S270" s="49"/>
      <c r="T270" s="49"/>
      <c r="U270" s="54"/>
      <c r="V270" s="51">
        <f t="shared" si="34"/>
        <v>437.72950000000003</v>
      </c>
      <c r="W270" s="52">
        <f t="shared" si="32"/>
        <v>9192.3194999999996</v>
      </c>
      <c r="X270" s="52">
        <f t="shared" si="35"/>
        <v>766.02662499999997</v>
      </c>
      <c r="Y270" s="52">
        <f t="shared" si="31"/>
        <v>766.02662499999997</v>
      </c>
      <c r="Z270" s="52">
        <f t="shared" si="31"/>
        <v>766.02662499999997</v>
      </c>
      <c r="AA270" s="52">
        <f t="shared" si="31"/>
        <v>766.02662499999997</v>
      </c>
      <c r="AB270" s="52">
        <f t="shared" si="31"/>
        <v>766.02662499999997</v>
      </c>
      <c r="AC270" s="52">
        <f t="shared" si="31"/>
        <v>766.02662499999997</v>
      </c>
      <c r="AD270" s="52">
        <f t="shared" si="31"/>
        <v>766.02662499999997</v>
      </c>
      <c r="AE270" s="52">
        <f t="shared" si="31"/>
        <v>766.02662499999997</v>
      </c>
      <c r="AF270" s="52">
        <f t="shared" si="31"/>
        <v>766.02662499999997</v>
      </c>
      <c r="AG270" s="52">
        <f t="shared" si="31"/>
        <v>766.02662499999997</v>
      </c>
      <c r="AH270" s="52">
        <f t="shared" si="31"/>
        <v>766.02662499999997</v>
      </c>
      <c r="AI270" s="52">
        <f t="shared" si="31"/>
        <v>766.02662499999997</v>
      </c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</row>
    <row r="271" spans="1:79" s="100" customFormat="1" ht="23.25" customHeight="1" x14ac:dyDescent="0.25">
      <c r="A271" s="43" t="s">
        <v>464</v>
      </c>
      <c r="B271" s="44" t="s">
        <v>487</v>
      </c>
      <c r="C271" s="45" t="s">
        <v>496</v>
      </c>
      <c r="D271" s="45"/>
      <c r="E271" s="45"/>
      <c r="F271" s="44" t="s">
        <v>639</v>
      </c>
      <c r="G271" s="46" t="s">
        <v>640</v>
      </c>
      <c r="H271" s="46"/>
      <c r="I271" s="47">
        <v>23418.82</v>
      </c>
      <c r="J271" s="47"/>
      <c r="K271" s="47"/>
      <c r="L271" s="47"/>
      <c r="M271" s="47">
        <f t="shared" si="33"/>
        <v>23418.82</v>
      </c>
      <c r="N271" s="48">
        <v>2.9847789085871959E-3</v>
      </c>
      <c r="O271" s="48"/>
      <c r="P271" s="48"/>
      <c r="Q271" s="48"/>
      <c r="R271" s="49">
        <v>-23348.92</v>
      </c>
      <c r="S271" s="49"/>
      <c r="T271" s="49"/>
      <c r="U271" s="54"/>
      <c r="V271" s="51">
        <f t="shared" si="34"/>
        <v>1170.941</v>
      </c>
      <c r="W271" s="52">
        <f t="shared" si="32"/>
        <v>24589.760999999999</v>
      </c>
      <c r="X271" s="52">
        <f t="shared" si="35"/>
        <v>2049.1467499999999</v>
      </c>
      <c r="Y271" s="52">
        <f t="shared" si="31"/>
        <v>2049.1467499999999</v>
      </c>
      <c r="Z271" s="52">
        <f t="shared" si="31"/>
        <v>2049.1467499999999</v>
      </c>
      <c r="AA271" s="52">
        <f t="shared" si="31"/>
        <v>2049.1467499999999</v>
      </c>
      <c r="AB271" s="52">
        <f t="shared" si="31"/>
        <v>2049.1467499999999</v>
      </c>
      <c r="AC271" s="52">
        <f t="shared" si="31"/>
        <v>2049.1467499999999</v>
      </c>
      <c r="AD271" s="52">
        <f t="shared" si="31"/>
        <v>2049.1467499999999</v>
      </c>
      <c r="AE271" s="52">
        <f t="shared" si="31"/>
        <v>2049.1467499999999</v>
      </c>
      <c r="AF271" s="52">
        <f t="shared" si="31"/>
        <v>2049.1467499999999</v>
      </c>
      <c r="AG271" s="52">
        <f t="shared" si="31"/>
        <v>2049.1467499999999</v>
      </c>
      <c r="AH271" s="52">
        <f t="shared" si="31"/>
        <v>2049.1467499999999</v>
      </c>
      <c r="AI271" s="52">
        <f t="shared" si="31"/>
        <v>2049.1467499999999</v>
      </c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</row>
    <row r="272" spans="1:79" s="100" customFormat="1" ht="19.5" customHeight="1" x14ac:dyDescent="0.25">
      <c r="A272" s="43" t="s">
        <v>464</v>
      </c>
      <c r="B272" s="44" t="s">
        <v>487</v>
      </c>
      <c r="C272" s="45" t="s">
        <v>496</v>
      </c>
      <c r="D272" s="45"/>
      <c r="E272" s="45"/>
      <c r="F272" s="44" t="s">
        <v>641</v>
      </c>
      <c r="G272" s="46" t="s">
        <v>642</v>
      </c>
      <c r="H272" s="46"/>
      <c r="I272" s="47">
        <v>43.63</v>
      </c>
      <c r="J272" s="47"/>
      <c r="K272" s="47"/>
      <c r="L272" s="47"/>
      <c r="M272" s="47">
        <f t="shared" si="33"/>
        <v>43.63</v>
      </c>
      <c r="N272" s="48">
        <v>5.1340820536328213E-2</v>
      </c>
      <c r="O272" s="48"/>
      <c r="P272" s="48"/>
      <c r="Q272" s="48"/>
      <c r="R272" s="49">
        <v>-41.39</v>
      </c>
      <c r="S272" s="49"/>
      <c r="T272" s="49"/>
      <c r="U272" s="54"/>
      <c r="V272" s="51">
        <f t="shared" si="34"/>
        <v>2.1815000000000002</v>
      </c>
      <c r="W272" s="52">
        <f t="shared" si="32"/>
        <v>45.811500000000002</v>
      </c>
      <c r="X272" s="52">
        <f t="shared" si="35"/>
        <v>3.817625</v>
      </c>
      <c r="Y272" s="52">
        <f t="shared" si="31"/>
        <v>3.817625</v>
      </c>
      <c r="Z272" s="52">
        <f t="shared" si="31"/>
        <v>3.817625</v>
      </c>
      <c r="AA272" s="52">
        <f t="shared" si="31"/>
        <v>3.817625</v>
      </c>
      <c r="AB272" s="52">
        <f t="shared" si="31"/>
        <v>3.817625</v>
      </c>
      <c r="AC272" s="52">
        <f t="shared" si="31"/>
        <v>3.817625</v>
      </c>
      <c r="AD272" s="52">
        <f t="shared" si="31"/>
        <v>3.817625</v>
      </c>
      <c r="AE272" s="52">
        <f t="shared" si="31"/>
        <v>3.817625</v>
      </c>
      <c r="AF272" s="52">
        <f t="shared" si="31"/>
        <v>3.817625</v>
      </c>
      <c r="AG272" s="52">
        <f t="shared" si="31"/>
        <v>3.817625</v>
      </c>
      <c r="AH272" s="52">
        <f t="shared" si="31"/>
        <v>3.817625</v>
      </c>
      <c r="AI272" s="52">
        <f t="shared" si="31"/>
        <v>3.817625</v>
      </c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</row>
    <row r="273" spans="1:79" s="100" customFormat="1" ht="21.75" customHeight="1" x14ac:dyDescent="0.25">
      <c r="A273" s="43" t="s">
        <v>464</v>
      </c>
      <c r="B273" s="44" t="s">
        <v>487</v>
      </c>
      <c r="C273" s="45" t="s">
        <v>496</v>
      </c>
      <c r="D273" s="45"/>
      <c r="E273" s="45"/>
      <c r="F273" s="44" t="s">
        <v>643</v>
      </c>
      <c r="G273" s="46" t="s">
        <v>644</v>
      </c>
      <c r="H273" s="46"/>
      <c r="I273" s="47">
        <v>11.6</v>
      </c>
      <c r="J273" s="47"/>
      <c r="K273" s="47"/>
      <c r="L273" s="47"/>
      <c r="M273" s="47">
        <f t="shared" si="33"/>
        <v>11.6</v>
      </c>
      <c r="N273" s="48">
        <v>0.10431034482758621</v>
      </c>
      <c r="O273" s="48"/>
      <c r="P273" s="48"/>
      <c r="Q273" s="48"/>
      <c r="R273" s="49">
        <v>-10.39</v>
      </c>
      <c r="S273" s="49"/>
      <c r="T273" s="49"/>
      <c r="U273" s="54"/>
      <c r="V273" s="51">
        <f t="shared" si="34"/>
        <v>0.57999999999999996</v>
      </c>
      <c r="W273" s="52">
        <f t="shared" si="32"/>
        <v>12.18</v>
      </c>
      <c r="X273" s="52">
        <f t="shared" si="35"/>
        <v>1.0149999999999999</v>
      </c>
      <c r="Y273" s="52">
        <f t="shared" si="31"/>
        <v>1.0149999999999999</v>
      </c>
      <c r="Z273" s="52">
        <f t="shared" si="31"/>
        <v>1.0149999999999999</v>
      </c>
      <c r="AA273" s="52">
        <f t="shared" si="31"/>
        <v>1.0149999999999999</v>
      </c>
      <c r="AB273" s="52">
        <f t="shared" si="31"/>
        <v>1.0149999999999999</v>
      </c>
      <c r="AC273" s="52">
        <f t="shared" si="31"/>
        <v>1.0149999999999999</v>
      </c>
      <c r="AD273" s="52">
        <f t="shared" si="31"/>
        <v>1.0149999999999999</v>
      </c>
      <c r="AE273" s="52">
        <f t="shared" si="31"/>
        <v>1.0149999999999999</v>
      </c>
      <c r="AF273" s="52">
        <f t="shared" si="31"/>
        <v>1.0149999999999999</v>
      </c>
      <c r="AG273" s="52">
        <f t="shared" si="31"/>
        <v>1.0149999999999999</v>
      </c>
      <c r="AH273" s="52">
        <f t="shared" si="31"/>
        <v>1.0149999999999999</v>
      </c>
      <c r="AI273" s="52">
        <f t="shared" si="31"/>
        <v>1.0149999999999999</v>
      </c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</row>
    <row r="274" spans="1:79" s="100" customFormat="1" ht="21.75" customHeight="1" x14ac:dyDescent="0.25">
      <c r="A274" s="43" t="s">
        <v>464</v>
      </c>
      <c r="B274" s="44" t="s">
        <v>487</v>
      </c>
      <c r="C274" s="45" t="s">
        <v>496</v>
      </c>
      <c r="D274" s="45"/>
      <c r="E274" s="45"/>
      <c r="F274" s="44" t="s">
        <v>645</v>
      </c>
      <c r="G274" s="46" t="s">
        <v>646</v>
      </c>
      <c r="H274" s="46"/>
      <c r="I274" s="47">
        <v>3669.37</v>
      </c>
      <c r="J274" s="47"/>
      <c r="K274" s="47"/>
      <c r="L274" s="47"/>
      <c r="M274" s="47">
        <f t="shared" si="33"/>
        <v>3669.37</v>
      </c>
      <c r="N274" s="48">
        <v>1.4443896363680901E-4</v>
      </c>
      <c r="O274" s="48"/>
      <c r="P274" s="48"/>
      <c r="Q274" s="48"/>
      <c r="R274" s="49">
        <v>-3668.84</v>
      </c>
      <c r="S274" s="49"/>
      <c r="T274" s="49"/>
      <c r="U274" s="54"/>
      <c r="V274" s="51">
        <f t="shared" si="34"/>
        <v>183.46850000000001</v>
      </c>
      <c r="W274" s="52">
        <f t="shared" si="32"/>
        <v>3852.8384999999998</v>
      </c>
      <c r="X274" s="52">
        <f t="shared" si="35"/>
        <v>321.06987499999997</v>
      </c>
      <c r="Y274" s="52">
        <f t="shared" si="31"/>
        <v>321.06987499999997</v>
      </c>
      <c r="Z274" s="52">
        <f t="shared" si="31"/>
        <v>321.06987499999997</v>
      </c>
      <c r="AA274" s="52">
        <f t="shared" si="31"/>
        <v>321.06987499999997</v>
      </c>
      <c r="AB274" s="52">
        <f t="shared" si="31"/>
        <v>321.06987499999997</v>
      </c>
      <c r="AC274" s="52">
        <f t="shared" si="31"/>
        <v>321.06987499999997</v>
      </c>
      <c r="AD274" s="52">
        <f t="shared" si="31"/>
        <v>321.06987499999997</v>
      </c>
      <c r="AE274" s="52">
        <f t="shared" si="31"/>
        <v>321.06987499999997</v>
      </c>
      <c r="AF274" s="52">
        <f t="shared" si="31"/>
        <v>321.06987499999997</v>
      </c>
      <c r="AG274" s="52">
        <f t="shared" si="31"/>
        <v>321.06987499999997</v>
      </c>
      <c r="AH274" s="52">
        <f t="shared" si="31"/>
        <v>321.06987499999997</v>
      </c>
      <c r="AI274" s="52">
        <f t="shared" si="31"/>
        <v>321.06987499999997</v>
      </c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</row>
    <row r="275" spans="1:79" s="100" customFormat="1" ht="21.75" customHeight="1" x14ac:dyDescent="0.25">
      <c r="A275" s="43" t="s">
        <v>464</v>
      </c>
      <c r="B275" s="44" t="s">
        <v>487</v>
      </c>
      <c r="C275" s="45" t="s">
        <v>496</v>
      </c>
      <c r="D275" s="45"/>
      <c r="E275" s="45"/>
      <c r="F275" s="44" t="s">
        <v>647</v>
      </c>
      <c r="G275" s="46" t="s">
        <v>648</v>
      </c>
      <c r="H275" s="46"/>
      <c r="I275" s="47">
        <v>11.07</v>
      </c>
      <c r="J275" s="47"/>
      <c r="K275" s="47"/>
      <c r="L275" s="47"/>
      <c r="M275" s="47">
        <f t="shared" si="33"/>
        <v>11.07</v>
      </c>
      <c r="N275" s="48">
        <v>0</v>
      </c>
      <c r="O275" s="48"/>
      <c r="P275" s="48"/>
      <c r="Q275" s="48"/>
      <c r="R275" s="49">
        <v>-11.07</v>
      </c>
      <c r="S275" s="49"/>
      <c r="T275" s="49"/>
      <c r="U275" s="54"/>
      <c r="V275" s="51">
        <f t="shared" si="34"/>
        <v>0.55349999999999999</v>
      </c>
      <c r="W275" s="52">
        <f t="shared" si="32"/>
        <v>11.6235</v>
      </c>
      <c r="X275" s="52">
        <f t="shared" si="35"/>
        <v>0.96862499999999996</v>
      </c>
      <c r="Y275" s="52">
        <f t="shared" si="31"/>
        <v>0.96862499999999996</v>
      </c>
      <c r="Z275" s="52">
        <f t="shared" si="31"/>
        <v>0.96862499999999996</v>
      </c>
      <c r="AA275" s="52">
        <f t="shared" si="31"/>
        <v>0.96862499999999996</v>
      </c>
      <c r="AB275" s="52">
        <f t="shared" si="31"/>
        <v>0.96862499999999996</v>
      </c>
      <c r="AC275" s="52">
        <f t="shared" si="31"/>
        <v>0.96862499999999996</v>
      </c>
      <c r="AD275" s="52">
        <f t="shared" si="31"/>
        <v>0.96862499999999996</v>
      </c>
      <c r="AE275" s="52">
        <f t="shared" si="31"/>
        <v>0.96862499999999996</v>
      </c>
      <c r="AF275" s="52">
        <f t="shared" si="31"/>
        <v>0.96862499999999996</v>
      </c>
      <c r="AG275" s="52">
        <f t="shared" si="31"/>
        <v>0.96862499999999996</v>
      </c>
      <c r="AH275" s="52">
        <f t="shared" si="31"/>
        <v>0.96862499999999996</v>
      </c>
      <c r="AI275" s="52">
        <f t="shared" si="31"/>
        <v>0.96862499999999996</v>
      </c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</row>
    <row r="276" spans="1:79" s="100" customFormat="1" ht="22.5" customHeight="1" x14ac:dyDescent="0.25">
      <c r="A276" s="43" t="s">
        <v>464</v>
      </c>
      <c r="B276" s="44" t="s">
        <v>487</v>
      </c>
      <c r="C276" s="45" t="s">
        <v>496</v>
      </c>
      <c r="D276" s="45"/>
      <c r="E276" s="45"/>
      <c r="F276" s="44" t="s">
        <v>649</v>
      </c>
      <c r="G276" s="46" t="s">
        <v>650</v>
      </c>
      <c r="H276" s="46"/>
      <c r="I276" s="47">
        <v>8.65</v>
      </c>
      <c r="J276" s="47"/>
      <c r="K276" s="47"/>
      <c r="L276" s="47"/>
      <c r="M276" s="47">
        <f t="shared" si="33"/>
        <v>8.65</v>
      </c>
      <c r="N276" s="48">
        <v>0</v>
      </c>
      <c r="O276" s="48"/>
      <c r="P276" s="48"/>
      <c r="Q276" s="48"/>
      <c r="R276" s="49">
        <v>-8.65</v>
      </c>
      <c r="S276" s="49"/>
      <c r="T276" s="49"/>
      <c r="U276" s="54"/>
      <c r="V276" s="51">
        <f t="shared" si="34"/>
        <v>0.43250000000000005</v>
      </c>
      <c r="W276" s="52">
        <f t="shared" si="32"/>
        <v>9.0824999999999996</v>
      </c>
      <c r="X276" s="52">
        <f t="shared" si="35"/>
        <v>0.75687499999999996</v>
      </c>
      <c r="Y276" s="52">
        <f t="shared" ref="Y276:AI295" si="36">$W276/12</f>
        <v>0.75687499999999996</v>
      </c>
      <c r="Z276" s="52">
        <f t="shared" si="36"/>
        <v>0.75687499999999996</v>
      </c>
      <c r="AA276" s="52">
        <f t="shared" si="36"/>
        <v>0.75687499999999996</v>
      </c>
      <c r="AB276" s="52">
        <f t="shared" si="36"/>
        <v>0.75687499999999996</v>
      </c>
      <c r="AC276" s="52">
        <f t="shared" si="36"/>
        <v>0.75687499999999996</v>
      </c>
      <c r="AD276" s="52">
        <f t="shared" si="36"/>
        <v>0.75687499999999996</v>
      </c>
      <c r="AE276" s="52">
        <f t="shared" si="36"/>
        <v>0.75687499999999996</v>
      </c>
      <c r="AF276" s="52">
        <f t="shared" si="36"/>
        <v>0.75687499999999996</v>
      </c>
      <c r="AG276" s="52">
        <f t="shared" si="36"/>
        <v>0.75687499999999996</v>
      </c>
      <c r="AH276" s="52">
        <f t="shared" si="36"/>
        <v>0.75687499999999996</v>
      </c>
      <c r="AI276" s="52">
        <f t="shared" si="36"/>
        <v>0.75687499999999996</v>
      </c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</row>
    <row r="277" spans="1:79" s="100" customFormat="1" ht="21.75" customHeight="1" x14ac:dyDescent="0.25">
      <c r="A277" s="43" t="s">
        <v>464</v>
      </c>
      <c r="B277" s="44" t="s">
        <v>487</v>
      </c>
      <c r="C277" s="45" t="s">
        <v>496</v>
      </c>
      <c r="D277" s="45"/>
      <c r="E277" s="45"/>
      <c r="F277" s="44" t="s">
        <v>651</v>
      </c>
      <c r="G277" s="46" t="s">
        <v>652</v>
      </c>
      <c r="H277" s="46"/>
      <c r="I277" s="47">
        <v>18.03</v>
      </c>
      <c r="J277" s="47"/>
      <c r="K277" s="47"/>
      <c r="L277" s="47"/>
      <c r="M277" s="47">
        <f t="shared" si="33"/>
        <v>18.03</v>
      </c>
      <c r="N277" s="48">
        <v>0</v>
      </c>
      <c r="O277" s="48"/>
      <c r="P277" s="48"/>
      <c r="Q277" s="48"/>
      <c r="R277" s="49">
        <v>-18.03</v>
      </c>
      <c r="S277" s="49"/>
      <c r="T277" s="49"/>
      <c r="U277" s="54"/>
      <c r="V277" s="51">
        <f t="shared" si="34"/>
        <v>0.90150000000000008</v>
      </c>
      <c r="W277" s="52">
        <f t="shared" si="32"/>
        <v>18.9315</v>
      </c>
      <c r="X277" s="52">
        <f t="shared" si="35"/>
        <v>1.5776250000000001</v>
      </c>
      <c r="Y277" s="52">
        <f t="shared" si="36"/>
        <v>1.5776250000000001</v>
      </c>
      <c r="Z277" s="52">
        <f t="shared" si="36"/>
        <v>1.5776250000000001</v>
      </c>
      <c r="AA277" s="52">
        <f t="shared" si="36"/>
        <v>1.5776250000000001</v>
      </c>
      <c r="AB277" s="52">
        <f t="shared" si="36"/>
        <v>1.5776250000000001</v>
      </c>
      <c r="AC277" s="52">
        <f t="shared" si="36"/>
        <v>1.5776250000000001</v>
      </c>
      <c r="AD277" s="52">
        <f t="shared" si="36"/>
        <v>1.5776250000000001</v>
      </c>
      <c r="AE277" s="52">
        <f t="shared" si="36"/>
        <v>1.5776250000000001</v>
      </c>
      <c r="AF277" s="52">
        <f t="shared" si="36"/>
        <v>1.5776250000000001</v>
      </c>
      <c r="AG277" s="52">
        <f t="shared" si="36"/>
        <v>1.5776250000000001</v>
      </c>
      <c r="AH277" s="52">
        <f t="shared" si="36"/>
        <v>1.5776250000000001</v>
      </c>
      <c r="AI277" s="52">
        <f t="shared" si="36"/>
        <v>1.5776250000000001</v>
      </c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</row>
    <row r="278" spans="1:79" s="100" customFormat="1" ht="20.25" customHeight="1" x14ac:dyDescent="0.25">
      <c r="A278" s="43" t="s">
        <v>464</v>
      </c>
      <c r="B278" s="44" t="s">
        <v>487</v>
      </c>
      <c r="C278" s="45" t="s">
        <v>496</v>
      </c>
      <c r="D278" s="45"/>
      <c r="E278" s="45"/>
      <c r="F278" s="44" t="s">
        <v>653</v>
      </c>
      <c r="G278" s="46" t="s">
        <v>654</v>
      </c>
      <c r="H278" s="46"/>
      <c r="I278" s="47">
        <v>4.4000000000000004</v>
      </c>
      <c r="J278" s="47"/>
      <c r="K278" s="47"/>
      <c r="L278" s="47"/>
      <c r="M278" s="47">
        <f t="shared" si="33"/>
        <v>4.4000000000000004</v>
      </c>
      <c r="N278" s="48">
        <v>7.045454545454545E-2</v>
      </c>
      <c r="O278" s="48"/>
      <c r="P278" s="48"/>
      <c r="Q278" s="48"/>
      <c r="R278" s="49">
        <v>-4.09</v>
      </c>
      <c r="S278" s="49"/>
      <c r="T278" s="49"/>
      <c r="U278" s="54"/>
      <c r="V278" s="51">
        <f t="shared" si="34"/>
        <v>0.22000000000000003</v>
      </c>
      <c r="W278" s="52">
        <f t="shared" si="32"/>
        <v>4.62</v>
      </c>
      <c r="X278" s="52">
        <f t="shared" si="35"/>
        <v>0.38500000000000001</v>
      </c>
      <c r="Y278" s="52">
        <f t="shared" si="36"/>
        <v>0.38500000000000001</v>
      </c>
      <c r="Z278" s="52">
        <f t="shared" si="36"/>
        <v>0.38500000000000001</v>
      </c>
      <c r="AA278" s="52">
        <f t="shared" si="36"/>
        <v>0.38500000000000001</v>
      </c>
      <c r="AB278" s="52">
        <f t="shared" si="36"/>
        <v>0.38500000000000001</v>
      </c>
      <c r="AC278" s="52">
        <f t="shared" si="36"/>
        <v>0.38500000000000001</v>
      </c>
      <c r="AD278" s="52">
        <f t="shared" si="36"/>
        <v>0.38500000000000001</v>
      </c>
      <c r="AE278" s="52">
        <f t="shared" si="36"/>
        <v>0.38500000000000001</v>
      </c>
      <c r="AF278" s="52">
        <f t="shared" si="36"/>
        <v>0.38500000000000001</v>
      </c>
      <c r="AG278" s="52">
        <f t="shared" si="36"/>
        <v>0.38500000000000001</v>
      </c>
      <c r="AH278" s="52">
        <f t="shared" si="36"/>
        <v>0.38500000000000001</v>
      </c>
      <c r="AI278" s="52">
        <f t="shared" si="36"/>
        <v>0.38500000000000001</v>
      </c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</row>
    <row r="279" spans="1:79" s="100" customFormat="1" ht="23.25" customHeight="1" x14ac:dyDescent="0.25">
      <c r="A279" s="43" t="s">
        <v>464</v>
      </c>
      <c r="B279" s="44" t="s">
        <v>487</v>
      </c>
      <c r="C279" s="45" t="s">
        <v>496</v>
      </c>
      <c r="D279" s="45"/>
      <c r="E279" s="45"/>
      <c r="F279" s="44" t="s">
        <v>655</v>
      </c>
      <c r="G279" s="46" t="s">
        <v>656</v>
      </c>
      <c r="H279" s="46"/>
      <c r="I279" s="47">
        <v>2.1</v>
      </c>
      <c r="J279" s="47"/>
      <c r="K279" s="47"/>
      <c r="L279" s="47"/>
      <c r="M279" s="47">
        <f t="shared" si="33"/>
        <v>2.1</v>
      </c>
      <c r="N279" s="48">
        <v>0</v>
      </c>
      <c r="O279" s="48"/>
      <c r="P279" s="48"/>
      <c r="Q279" s="48"/>
      <c r="R279" s="49">
        <v>-2.1</v>
      </c>
      <c r="S279" s="49"/>
      <c r="T279" s="49"/>
      <c r="U279" s="54"/>
      <c r="V279" s="51">
        <f t="shared" si="34"/>
        <v>0.10500000000000001</v>
      </c>
      <c r="W279" s="52">
        <f t="shared" si="32"/>
        <v>2.2050000000000001</v>
      </c>
      <c r="X279" s="52">
        <f t="shared" si="35"/>
        <v>0.18375</v>
      </c>
      <c r="Y279" s="52">
        <f t="shared" si="36"/>
        <v>0.18375</v>
      </c>
      <c r="Z279" s="52">
        <f t="shared" si="36"/>
        <v>0.18375</v>
      </c>
      <c r="AA279" s="52">
        <f t="shared" si="36"/>
        <v>0.18375</v>
      </c>
      <c r="AB279" s="52">
        <f t="shared" si="36"/>
        <v>0.18375</v>
      </c>
      <c r="AC279" s="52">
        <f t="shared" si="36"/>
        <v>0.18375</v>
      </c>
      <c r="AD279" s="52">
        <f t="shared" si="36"/>
        <v>0.18375</v>
      </c>
      <c r="AE279" s="52">
        <f t="shared" si="36"/>
        <v>0.18375</v>
      </c>
      <c r="AF279" s="52">
        <f t="shared" si="36"/>
        <v>0.18375</v>
      </c>
      <c r="AG279" s="52">
        <f t="shared" si="36"/>
        <v>0.18375</v>
      </c>
      <c r="AH279" s="52">
        <f t="shared" si="36"/>
        <v>0.18375</v>
      </c>
      <c r="AI279" s="52">
        <f t="shared" si="36"/>
        <v>0.18375</v>
      </c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</row>
    <row r="280" spans="1:79" s="100" customFormat="1" ht="23.25" customHeight="1" x14ac:dyDescent="0.25">
      <c r="A280" s="43" t="s">
        <v>464</v>
      </c>
      <c r="B280" s="44" t="s">
        <v>487</v>
      </c>
      <c r="C280" s="45" t="s">
        <v>496</v>
      </c>
      <c r="D280" s="45"/>
      <c r="E280" s="45"/>
      <c r="F280" s="44" t="s">
        <v>657</v>
      </c>
      <c r="G280" s="46" t="s">
        <v>658</v>
      </c>
      <c r="H280" s="46"/>
      <c r="I280" s="47">
        <v>5.05</v>
      </c>
      <c r="J280" s="47"/>
      <c r="K280" s="47"/>
      <c r="L280" s="47"/>
      <c r="M280" s="47">
        <f t="shared" si="33"/>
        <v>5.05</v>
      </c>
      <c r="N280" s="48">
        <v>0</v>
      </c>
      <c r="O280" s="48"/>
      <c r="P280" s="48"/>
      <c r="Q280" s="48"/>
      <c r="R280" s="49">
        <v>-5.05</v>
      </c>
      <c r="S280" s="49"/>
      <c r="T280" s="49"/>
      <c r="U280" s="54"/>
      <c r="V280" s="51">
        <f t="shared" si="34"/>
        <v>0.2525</v>
      </c>
      <c r="W280" s="52">
        <f t="shared" si="32"/>
        <v>5.3025000000000002</v>
      </c>
      <c r="X280" s="52">
        <f t="shared" si="35"/>
        <v>0.44187500000000002</v>
      </c>
      <c r="Y280" s="52">
        <f t="shared" si="36"/>
        <v>0.44187500000000002</v>
      </c>
      <c r="Z280" s="52">
        <f t="shared" si="36"/>
        <v>0.44187500000000002</v>
      </c>
      <c r="AA280" s="52">
        <f t="shared" si="36"/>
        <v>0.44187500000000002</v>
      </c>
      <c r="AB280" s="52">
        <f t="shared" si="36"/>
        <v>0.44187500000000002</v>
      </c>
      <c r="AC280" s="52">
        <f t="shared" si="36"/>
        <v>0.44187500000000002</v>
      </c>
      <c r="AD280" s="52">
        <f t="shared" si="36"/>
        <v>0.44187500000000002</v>
      </c>
      <c r="AE280" s="52">
        <f t="shared" si="36"/>
        <v>0.44187500000000002</v>
      </c>
      <c r="AF280" s="52">
        <f t="shared" si="36"/>
        <v>0.44187500000000002</v>
      </c>
      <c r="AG280" s="52">
        <f t="shared" si="36"/>
        <v>0.44187500000000002</v>
      </c>
      <c r="AH280" s="52">
        <f t="shared" si="36"/>
        <v>0.44187500000000002</v>
      </c>
      <c r="AI280" s="52">
        <f t="shared" si="36"/>
        <v>0.44187500000000002</v>
      </c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</row>
    <row r="281" spans="1:79" s="100" customFormat="1" ht="21" customHeight="1" x14ac:dyDescent="0.25">
      <c r="A281" s="43" t="s">
        <v>464</v>
      </c>
      <c r="B281" s="44" t="s">
        <v>487</v>
      </c>
      <c r="C281" s="45" t="s">
        <v>496</v>
      </c>
      <c r="D281" s="45"/>
      <c r="E281" s="45"/>
      <c r="F281" s="44" t="s">
        <v>659</v>
      </c>
      <c r="G281" s="46" t="s">
        <v>660</v>
      </c>
      <c r="H281" s="46"/>
      <c r="I281" s="47">
        <v>2.2000000000000002</v>
      </c>
      <c r="J281" s="47"/>
      <c r="K281" s="47"/>
      <c r="L281" s="47"/>
      <c r="M281" s="47">
        <f t="shared" si="33"/>
        <v>2.2000000000000002</v>
      </c>
      <c r="N281" s="48">
        <v>0.46363636363636362</v>
      </c>
      <c r="O281" s="48"/>
      <c r="P281" s="48"/>
      <c r="Q281" s="48"/>
      <c r="R281" s="49">
        <v>-1.18</v>
      </c>
      <c r="S281" s="49"/>
      <c r="T281" s="49"/>
      <c r="U281" s="54"/>
      <c r="V281" s="51">
        <f t="shared" si="34"/>
        <v>0.11000000000000001</v>
      </c>
      <c r="W281" s="52">
        <f t="shared" si="32"/>
        <v>2.31</v>
      </c>
      <c r="X281" s="52">
        <f t="shared" si="35"/>
        <v>0.1925</v>
      </c>
      <c r="Y281" s="52">
        <f t="shared" si="36"/>
        <v>0.1925</v>
      </c>
      <c r="Z281" s="52">
        <f t="shared" si="36"/>
        <v>0.1925</v>
      </c>
      <c r="AA281" s="52">
        <f t="shared" si="36"/>
        <v>0.1925</v>
      </c>
      <c r="AB281" s="52">
        <f t="shared" si="36"/>
        <v>0.1925</v>
      </c>
      <c r="AC281" s="52">
        <f t="shared" si="36"/>
        <v>0.1925</v>
      </c>
      <c r="AD281" s="52">
        <f t="shared" si="36"/>
        <v>0.1925</v>
      </c>
      <c r="AE281" s="52">
        <f t="shared" si="36"/>
        <v>0.1925</v>
      </c>
      <c r="AF281" s="52">
        <f t="shared" si="36"/>
        <v>0.1925</v>
      </c>
      <c r="AG281" s="52">
        <f t="shared" si="36"/>
        <v>0.1925</v>
      </c>
      <c r="AH281" s="52">
        <f t="shared" si="36"/>
        <v>0.1925</v>
      </c>
      <c r="AI281" s="52">
        <f t="shared" si="36"/>
        <v>0.1925</v>
      </c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</row>
    <row r="282" spans="1:79" s="100" customFormat="1" ht="21" customHeight="1" x14ac:dyDescent="0.25">
      <c r="A282" s="43" t="s">
        <v>464</v>
      </c>
      <c r="B282" s="44" t="s">
        <v>487</v>
      </c>
      <c r="C282" s="45" t="s">
        <v>496</v>
      </c>
      <c r="D282" s="45"/>
      <c r="E282" s="45"/>
      <c r="F282" s="44" t="s">
        <v>661</v>
      </c>
      <c r="G282" s="46" t="s">
        <v>662</v>
      </c>
      <c r="H282" s="46"/>
      <c r="I282" s="47">
        <v>4.2</v>
      </c>
      <c r="J282" s="47"/>
      <c r="K282" s="47"/>
      <c r="L282" s="47"/>
      <c r="M282" s="47">
        <f t="shared" si="33"/>
        <v>4.2</v>
      </c>
      <c r="N282" s="48">
        <v>0</v>
      </c>
      <c r="O282" s="48"/>
      <c r="P282" s="48"/>
      <c r="Q282" s="48"/>
      <c r="R282" s="49">
        <v>-4.2</v>
      </c>
      <c r="S282" s="49"/>
      <c r="T282" s="49"/>
      <c r="U282" s="54"/>
      <c r="V282" s="51">
        <f t="shared" si="34"/>
        <v>0.21000000000000002</v>
      </c>
      <c r="W282" s="52">
        <f t="shared" si="32"/>
        <v>4.41</v>
      </c>
      <c r="X282" s="52">
        <f t="shared" si="35"/>
        <v>0.36749999999999999</v>
      </c>
      <c r="Y282" s="52">
        <f t="shared" si="36"/>
        <v>0.36749999999999999</v>
      </c>
      <c r="Z282" s="52">
        <f t="shared" si="36"/>
        <v>0.36749999999999999</v>
      </c>
      <c r="AA282" s="52">
        <f t="shared" si="36"/>
        <v>0.36749999999999999</v>
      </c>
      <c r="AB282" s="52">
        <f t="shared" si="36"/>
        <v>0.36749999999999999</v>
      </c>
      <c r="AC282" s="52">
        <f t="shared" si="36"/>
        <v>0.36749999999999999</v>
      </c>
      <c r="AD282" s="52">
        <f t="shared" si="36"/>
        <v>0.36749999999999999</v>
      </c>
      <c r="AE282" s="52">
        <f t="shared" si="36"/>
        <v>0.36749999999999999</v>
      </c>
      <c r="AF282" s="52">
        <f t="shared" si="36"/>
        <v>0.36749999999999999</v>
      </c>
      <c r="AG282" s="52">
        <f t="shared" si="36"/>
        <v>0.36749999999999999</v>
      </c>
      <c r="AH282" s="52">
        <f t="shared" si="36"/>
        <v>0.36749999999999999</v>
      </c>
      <c r="AI282" s="52">
        <f t="shared" si="36"/>
        <v>0.36749999999999999</v>
      </c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</row>
    <row r="283" spans="1:79" s="100" customFormat="1" ht="20.25" customHeight="1" x14ac:dyDescent="0.25">
      <c r="A283" s="43" t="s">
        <v>464</v>
      </c>
      <c r="B283" s="44" t="s">
        <v>487</v>
      </c>
      <c r="C283" s="45" t="s">
        <v>496</v>
      </c>
      <c r="D283" s="45"/>
      <c r="E283" s="45"/>
      <c r="F283" s="44" t="s">
        <v>663</v>
      </c>
      <c r="G283" s="46" t="s">
        <v>664</v>
      </c>
      <c r="H283" s="46"/>
      <c r="I283" s="47">
        <v>0</v>
      </c>
      <c r="J283" s="47"/>
      <c r="K283" s="47"/>
      <c r="L283" s="47"/>
      <c r="M283" s="47">
        <f t="shared" si="33"/>
        <v>0</v>
      </c>
      <c r="N283" s="48">
        <v>0</v>
      </c>
      <c r="O283" s="48"/>
      <c r="P283" s="48"/>
      <c r="Q283" s="48"/>
      <c r="R283" s="49">
        <v>0</v>
      </c>
      <c r="S283" s="49"/>
      <c r="T283" s="49"/>
      <c r="U283" s="54"/>
      <c r="V283" s="51">
        <f t="shared" si="34"/>
        <v>0</v>
      </c>
      <c r="W283" s="52">
        <f t="shared" si="32"/>
        <v>0</v>
      </c>
      <c r="X283" s="52">
        <f t="shared" si="35"/>
        <v>0</v>
      </c>
      <c r="Y283" s="52">
        <f t="shared" si="36"/>
        <v>0</v>
      </c>
      <c r="Z283" s="52">
        <f t="shared" si="36"/>
        <v>0</v>
      </c>
      <c r="AA283" s="52">
        <f t="shared" si="36"/>
        <v>0</v>
      </c>
      <c r="AB283" s="52">
        <f t="shared" si="36"/>
        <v>0</v>
      </c>
      <c r="AC283" s="52">
        <f t="shared" si="36"/>
        <v>0</v>
      </c>
      <c r="AD283" s="52">
        <f t="shared" si="36"/>
        <v>0</v>
      </c>
      <c r="AE283" s="52">
        <f t="shared" si="36"/>
        <v>0</v>
      </c>
      <c r="AF283" s="52">
        <f t="shared" si="36"/>
        <v>0</v>
      </c>
      <c r="AG283" s="52">
        <f t="shared" si="36"/>
        <v>0</v>
      </c>
      <c r="AH283" s="52">
        <f t="shared" si="36"/>
        <v>0</v>
      </c>
      <c r="AI283" s="52">
        <f t="shared" si="36"/>
        <v>0</v>
      </c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</row>
    <row r="284" spans="1:79" s="100" customFormat="1" ht="23.25" customHeight="1" x14ac:dyDescent="0.25">
      <c r="A284" s="43" t="s">
        <v>464</v>
      </c>
      <c r="B284" s="44" t="s">
        <v>487</v>
      </c>
      <c r="C284" s="45" t="s">
        <v>496</v>
      </c>
      <c r="D284" s="45"/>
      <c r="E284" s="45"/>
      <c r="F284" s="44" t="s">
        <v>665</v>
      </c>
      <c r="G284" s="46" t="s">
        <v>666</v>
      </c>
      <c r="H284" s="46"/>
      <c r="I284" s="47">
        <v>35.18</v>
      </c>
      <c r="J284" s="47"/>
      <c r="K284" s="47"/>
      <c r="L284" s="47"/>
      <c r="M284" s="47">
        <f t="shared" si="33"/>
        <v>35.18</v>
      </c>
      <c r="N284" s="48">
        <v>0</v>
      </c>
      <c r="O284" s="48"/>
      <c r="P284" s="48"/>
      <c r="Q284" s="48"/>
      <c r="R284" s="49">
        <v>-35.18</v>
      </c>
      <c r="S284" s="49"/>
      <c r="T284" s="49"/>
      <c r="U284" s="54"/>
      <c r="V284" s="51">
        <f t="shared" si="34"/>
        <v>1.7590000000000001</v>
      </c>
      <c r="W284" s="52">
        <f t="shared" si="32"/>
        <v>36.939</v>
      </c>
      <c r="X284" s="52">
        <f t="shared" si="35"/>
        <v>3.0782500000000002</v>
      </c>
      <c r="Y284" s="52">
        <f t="shared" si="36"/>
        <v>3.0782500000000002</v>
      </c>
      <c r="Z284" s="52">
        <f t="shared" si="36"/>
        <v>3.0782500000000002</v>
      </c>
      <c r="AA284" s="52">
        <f t="shared" si="36"/>
        <v>3.0782500000000002</v>
      </c>
      <c r="AB284" s="52">
        <f t="shared" si="36"/>
        <v>3.0782500000000002</v>
      </c>
      <c r="AC284" s="52">
        <f t="shared" si="36"/>
        <v>3.0782500000000002</v>
      </c>
      <c r="AD284" s="52">
        <f t="shared" si="36"/>
        <v>3.0782500000000002</v>
      </c>
      <c r="AE284" s="52">
        <f t="shared" si="36"/>
        <v>3.0782500000000002</v>
      </c>
      <c r="AF284" s="52">
        <f t="shared" si="36"/>
        <v>3.0782500000000002</v>
      </c>
      <c r="AG284" s="52">
        <f t="shared" si="36"/>
        <v>3.0782500000000002</v>
      </c>
      <c r="AH284" s="52">
        <f t="shared" si="36"/>
        <v>3.0782500000000002</v>
      </c>
      <c r="AI284" s="52">
        <f t="shared" si="36"/>
        <v>3.0782500000000002</v>
      </c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</row>
    <row r="285" spans="1:79" s="100" customFormat="1" ht="21" customHeight="1" x14ac:dyDescent="0.25">
      <c r="A285" s="43" t="s">
        <v>464</v>
      </c>
      <c r="B285" s="44" t="s">
        <v>487</v>
      </c>
      <c r="C285" s="45" t="s">
        <v>496</v>
      </c>
      <c r="D285" s="45"/>
      <c r="E285" s="45"/>
      <c r="F285" s="44" t="s">
        <v>667</v>
      </c>
      <c r="G285" s="46" t="s">
        <v>668</v>
      </c>
      <c r="H285" s="46"/>
      <c r="I285" s="47">
        <v>11452.16</v>
      </c>
      <c r="J285" s="47"/>
      <c r="K285" s="47"/>
      <c r="L285" s="47"/>
      <c r="M285" s="47">
        <f t="shared" si="33"/>
        <v>11452.16</v>
      </c>
      <c r="N285" s="48">
        <v>0</v>
      </c>
      <c r="O285" s="48"/>
      <c r="P285" s="48"/>
      <c r="Q285" s="48"/>
      <c r="R285" s="49">
        <v>-11452.16</v>
      </c>
      <c r="S285" s="49"/>
      <c r="T285" s="49"/>
      <c r="U285" s="54"/>
      <c r="V285" s="51">
        <f t="shared" si="34"/>
        <v>572.60800000000006</v>
      </c>
      <c r="W285" s="52">
        <f t="shared" si="32"/>
        <v>12024.768</v>
      </c>
      <c r="X285" s="52">
        <f t="shared" si="35"/>
        <v>1002.064</v>
      </c>
      <c r="Y285" s="52">
        <f t="shared" si="36"/>
        <v>1002.064</v>
      </c>
      <c r="Z285" s="52">
        <f t="shared" si="36"/>
        <v>1002.064</v>
      </c>
      <c r="AA285" s="52">
        <f t="shared" si="36"/>
        <v>1002.064</v>
      </c>
      <c r="AB285" s="52">
        <f t="shared" si="36"/>
        <v>1002.064</v>
      </c>
      <c r="AC285" s="52">
        <f t="shared" si="36"/>
        <v>1002.064</v>
      </c>
      <c r="AD285" s="52">
        <f t="shared" si="36"/>
        <v>1002.064</v>
      </c>
      <c r="AE285" s="52">
        <f t="shared" si="36"/>
        <v>1002.064</v>
      </c>
      <c r="AF285" s="52">
        <f t="shared" si="36"/>
        <v>1002.064</v>
      </c>
      <c r="AG285" s="52">
        <f t="shared" si="36"/>
        <v>1002.064</v>
      </c>
      <c r="AH285" s="52">
        <f t="shared" si="36"/>
        <v>1002.064</v>
      </c>
      <c r="AI285" s="52">
        <f t="shared" si="36"/>
        <v>1002.064</v>
      </c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</row>
    <row r="286" spans="1:79" s="100" customFormat="1" ht="22.5" customHeight="1" x14ac:dyDescent="0.25">
      <c r="A286" s="43" t="s">
        <v>464</v>
      </c>
      <c r="B286" s="44" t="s">
        <v>487</v>
      </c>
      <c r="C286" s="45" t="s">
        <v>496</v>
      </c>
      <c r="D286" s="45"/>
      <c r="E286" s="45"/>
      <c r="F286" s="44" t="s">
        <v>669</v>
      </c>
      <c r="G286" s="46" t="s">
        <v>670</v>
      </c>
      <c r="H286" s="46"/>
      <c r="I286" s="47">
        <v>6016.72</v>
      </c>
      <c r="J286" s="47"/>
      <c r="K286" s="47"/>
      <c r="L286" s="47"/>
      <c r="M286" s="47">
        <f t="shared" si="33"/>
        <v>6016.72</v>
      </c>
      <c r="N286" s="48">
        <v>7.5123987820606495E-4</v>
      </c>
      <c r="O286" s="48"/>
      <c r="P286" s="48"/>
      <c r="Q286" s="48"/>
      <c r="R286" s="49">
        <v>-6012.2</v>
      </c>
      <c r="S286" s="49"/>
      <c r="T286" s="49"/>
      <c r="U286" s="54"/>
      <c r="V286" s="51">
        <f t="shared" si="34"/>
        <v>300.83600000000001</v>
      </c>
      <c r="W286" s="52">
        <f t="shared" si="32"/>
        <v>6317.5560000000005</v>
      </c>
      <c r="X286" s="52">
        <f t="shared" si="35"/>
        <v>526.46300000000008</v>
      </c>
      <c r="Y286" s="52">
        <f t="shared" si="36"/>
        <v>526.46300000000008</v>
      </c>
      <c r="Z286" s="52">
        <f t="shared" si="36"/>
        <v>526.46300000000008</v>
      </c>
      <c r="AA286" s="52">
        <f t="shared" si="36"/>
        <v>526.46300000000008</v>
      </c>
      <c r="AB286" s="52">
        <f t="shared" si="36"/>
        <v>526.46300000000008</v>
      </c>
      <c r="AC286" s="52">
        <f t="shared" si="36"/>
        <v>526.46300000000008</v>
      </c>
      <c r="AD286" s="52">
        <f t="shared" si="36"/>
        <v>526.46300000000008</v>
      </c>
      <c r="AE286" s="52">
        <f t="shared" si="36"/>
        <v>526.46300000000008</v>
      </c>
      <c r="AF286" s="52">
        <f t="shared" si="36"/>
        <v>526.46300000000008</v>
      </c>
      <c r="AG286" s="52">
        <f t="shared" si="36"/>
        <v>526.46300000000008</v>
      </c>
      <c r="AH286" s="52">
        <f t="shared" si="36"/>
        <v>526.46300000000008</v>
      </c>
      <c r="AI286" s="52">
        <f t="shared" si="36"/>
        <v>526.46300000000008</v>
      </c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</row>
    <row r="287" spans="1:79" s="100" customFormat="1" ht="21" customHeight="1" x14ac:dyDescent="0.25">
      <c r="A287" s="43" t="s">
        <v>464</v>
      </c>
      <c r="B287" s="44" t="s">
        <v>487</v>
      </c>
      <c r="C287" s="45" t="s">
        <v>496</v>
      </c>
      <c r="D287" s="45"/>
      <c r="E287" s="45"/>
      <c r="F287" s="44" t="s">
        <v>671</v>
      </c>
      <c r="G287" s="46" t="s">
        <v>672</v>
      </c>
      <c r="H287" s="46"/>
      <c r="I287" s="47">
        <v>120.14</v>
      </c>
      <c r="J287" s="47"/>
      <c r="K287" s="47"/>
      <c r="L287" s="47"/>
      <c r="M287" s="47">
        <f t="shared" si="33"/>
        <v>120.14</v>
      </c>
      <c r="N287" s="48">
        <v>0.22923256201098716</v>
      </c>
      <c r="O287" s="48"/>
      <c r="P287" s="48"/>
      <c r="Q287" s="48"/>
      <c r="R287" s="49">
        <v>-92.6</v>
      </c>
      <c r="S287" s="49"/>
      <c r="T287" s="49"/>
      <c r="U287" s="54"/>
      <c r="V287" s="51">
        <f t="shared" si="34"/>
        <v>6.0070000000000006</v>
      </c>
      <c r="W287" s="52">
        <f t="shared" si="32"/>
        <v>126.14700000000001</v>
      </c>
      <c r="X287" s="52">
        <f t="shared" si="35"/>
        <v>10.51225</v>
      </c>
      <c r="Y287" s="52">
        <f t="shared" si="36"/>
        <v>10.51225</v>
      </c>
      <c r="Z287" s="52">
        <f t="shared" si="36"/>
        <v>10.51225</v>
      </c>
      <c r="AA287" s="52">
        <f t="shared" si="36"/>
        <v>10.51225</v>
      </c>
      <c r="AB287" s="52">
        <f t="shared" si="36"/>
        <v>10.51225</v>
      </c>
      <c r="AC287" s="52">
        <f t="shared" si="36"/>
        <v>10.51225</v>
      </c>
      <c r="AD287" s="52">
        <f t="shared" si="36"/>
        <v>10.51225</v>
      </c>
      <c r="AE287" s="52">
        <f t="shared" si="36"/>
        <v>10.51225</v>
      </c>
      <c r="AF287" s="52">
        <f t="shared" si="36"/>
        <v>10.51225</v>
      </c>
      <c r="AG287" s="52">
        <f t="shared" si="36"/>
        <v>10.51225</v>
      </c>
      <c r="AH287" s="52">
        <f t="shared" si="36"/>
        <v>10.51225</v>
      </c>
      <c r="AI287" s="52">
        <f t="shared" si="36"/>
        <v>10.51225</v>
      </c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</row>
    <row r="288" spans="1:79" s="100" customFormat="1" ht="18.75" customHeight="1" x14ac:dyDescent="0.25">
      <c r="A288" s="43" t="s">
        <v>673</v>
      </c>
      <c r="B288" s="44" t="s">
        <v>487</v>
      </c>
      <c r="C288" s="45" t="s">
        <v>496</v>
      </c>
      <c r="D288" s="45"/>
      <c r="E288" s="45"/>
      <c r="F288" s="44" t="s">
        <v>674</v>
      </c>
      <c r="G288" s="46" t="s">
        <v>675</v>
      </c>
      <c r="H288" s="46"/>
      <c r="I288" s="47">
        <v>0</v>
      </c>
      <c r="J288" s="47"/>
      <c r="K288" s="47"/>
      <c r="L288" s="47"/>
      <c r="M288" s="47">
        <f t="shared" si="33"/>
        <v>0</v>
      </c>
      <c r="N288" s="48">
        <v>0</v>
      </c>
      <c r="O288" s="48"/>
      <c r="P288" s="48"/>
      <c r="Q288" s="48"/>
      <c r="R288" s="49">
        <v>0.01</v>
      </c>
      <c r="S288" s="49"/>
      <c r="T288" s="49"/>
      <c r="U288" s="54"/>
      <c r="V288" s="51">
        <f t="shared" si="34"/>
        <v>0</v>
      </c>
      <c r="W288" s="52">
        <f t="shared" si="32"/>
        <v>0</v>
      </c>
      <c r="X288" s="52">
        <f t="shared" si="35"/>
        <v>0</v>
      </c>
      <c r="Y288" s="52">
        <f t="shared" si="36"/>
        <v>0</v>
      </c>
      <c r="Z288" s="52">
        <f t="shared" si="36"/>
        <v>0</v>
      </c>
      <c r="AA288" s="52">
        <f t="shared" si="36"/>
        <v>0</v>
      </c>
      <c r="AB288" s="52">
        <f t="shared" si="36"/>
        <v>0</v>
      </c>
      <c r="AC288" s="52">
        <f t="shared" si="36"/>
        <v>0</v>
      </c>
      <c r="AD288" s="52">
        <f t="shared" si="36"/>
        <v>0</v>
      </c>
      <c r="AE288" s="52">
        <f t="shared" si="36"/>
        <v>0</v>
      </c>
      <c r="AF288" s="52">
        <f t="shared" si="36"/>
        <v>0</v>
      </c>
      <c r="AG288" s="52">
        <f t="shared" si="36"/>
        <v>0</v>
      </c>
      <c r="AH288" s="52">
        <f t="shared" si="36"/>
        <v>0</v>
      </c>
      <c r="AI288" s="52">
        <f t="shared" si="36"/>
        <v>0</v>
      </c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</row>
    <row r="289" spans="1:79" s="100" customFormat="1" ht="21" customHeight="1" x14ac:dyDescent="0.25">
      <c r="A289" s="43" t="s">
        <v>464</v>
      </c>
      <c r="B289" s="44" t="s">
        <v>487</v>
      </c>
      <c r="C289" s="45" t="s">
        <v>496</v>
      </c>
      <c r="D289" s="45"/>
      <c r="E289" s="45"/>
      <c r="F289" s="44" t="s">
        <v>676</v>
      </c>
      <c r="G289" s="46" t="s">
        <v>677</v>
      </c>
      <c r="H289" s="46"/>
      <c r="I289" s="47">
        <v>0</v>
      </c>
      <c r="J289" s="47"/>
      <c r="K289" s="47"/>
      <c r="L289" s="47"/>
      <c r="M289" s="47">
        <f t="shared" si="33"/>
        <v>0</v>
      </c>
      <c r="N289" s="48">
        <v>0</v>
      </c>
      <c r="O289" s="48"/>
      <c r="P289" s="48"/>
      <c r="Q289" s="48"/>
      <c r="R289" s="49">
        <v>2.4</v>
      </c>
      <c r="S289" s="49"/>
      <c r="T289" s="49"/>
      <c r="U289" s="54"/>
      <c r="V289" s="51">
        <f t="shared" si="34"/>
        <v>0</v>
      </c>
      <c r="W289" s="52">
        <f t="shared" si="32"/>
        <v>0</v>
      </c>
      <c r="X289" s="52">
        <f t="shared" si="35"/>
        <v>0</v>
      </c>
      <c r="Y289" s="52">
        <f t="shared" si="36"/>
        <v>0</v>
      </c>
      <c r="Z289" s="52">
        <f t="shared" si="36"/>
        <v>0</v>
      </c>
      <c r="AA289" s="52">
        <f t="shared" si="36"/>
        <v>0</v>
      </c>
      <c r="AB289" s="52">
        <f t="shared" si="36"/>
        <v>0</v>
      </c>
      <c r="AC289" s="52">
        <f t="shared" si="36"/>
        <v>0</v>
      </c>
      <c r="AD289" s="52">
        <f t="shared" si="36"/>
        <v>0</v>
      </c>
      <c r="AE289" s="52">
        <f t="shared" si="36"/>
        <v>0</v>
      </c>
      <c r="AF289" s="52">
        <f t="shared" si="36"/>
        <v>0</v>
      </c>
      <c r="AG289" s="52">
        <f t="shared" si="36"/>
        <v>0</v>
      </c>
      <c r="AH289" s="52">
        <f t="shared" si="36"/>
        <v>0</v>
      </c>
      <c r="AI289" s="52">
        <f t="shared" si="36"/>
        <v>0</v>
      </c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</row>
    <row r="290" spans="1:79" s="100" customFormat="1" ht="23.25" customHeight="1" x14ac:dyDescent="0.25">
      <c r="A290" s="43" t="s">
        <v>464</v>
      </c>
      <c r="B290" s="44" t="s">
        <v>487</v>
      </c>
      <c r="C290" s="45" t="s">
        <v>496</v>
      </c>
      <c r="D290" s="45"/>
      <c r="E290" s="45"/>
      <c r="F290" s="44" t="s">
        <v>678</v>
      </c>
      <c r="G290" s="46" t="s">
        <v>679</v>
      </c>
      <c r="H290" s="46"/>
      <c r="I290" s="47">
        <v>0</v>
      </c>
      <c r="J290" s="47"/>
      <c r="K290" s="47"/>
      <c r="L290" s="47"/>
      <c r="M290" s="47">
        <f t="shared" si="33"/>
        <v>0</v>
      </c>
      <c r="N290" s="48">
        <v>0</v>
      </c>
      <c r="O290" s="48"/>
      <c r="P290" s="48"/>
      <c r="Q290" s="48"/>
      <c r="R290" s="49">
        <v>0</v>
      </c>
      <c r="S290" s="49"/>
      <c r="T290" s="49"/>
      <c r="U290" s="54"/>
      <c r="V290" s="51">
        <f t="shared" si="34"/>
        <v>0</v>
      </c>
      <c r="W290" s="52">
        <f t="shared" si="32"/>
        <v>0</v>
      </c>
      <c r="X290" s="52">
        <f t="shared" si="35"/>
        <v>0</v>
      </c>
      <c r="Y290" s="52">
        <f t="shared" si="36"/>
        <v>0</v>
      </c>
      <c r="Z290" s="52">
        <f t="shared" si="36"/>
        <v>0</v>
      </c>
      <c r="AA290" s="52">
        <f t="shared" si="36"/>
        <v>0</v>
      </c>
      <c r="AB290" s="52">
        <f t="shared" si="36"/>
        <v>0</v>
      </c>
      <c r="AC290" s="52">
        <f t="shared" si="36"/>
        <v>0</v>
      </c>
      <c r="AD290" s="52">
        <f t="shared" si="36"/>
        <v>0</v>
      </c>
      <c r="AE290" s="52">
        <f t="shared" si="36"/>
        <v>0</v>
      </c>
      <c r="AF290" s="52">
        <f t="shared" si="36"/>
        <v>0</v>
      </c>
      <c r="AG290" s="52">
        <f t="shared" si="36"/>
        <v>0</v>
      </c>
      <c r="AH290" s="52">
        <f t="shared" si="36"/>
        <v>0</v>
      </c>
      <c r="AI290" s="52">
        <f t="shared" si="36"/>
        <v>0</v>
      </c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</row>
    <row r="291" spans="1:79" s="100" customFormat="1" ht="21.75" customHeight="1" x14ac:dyDescent="0.25">
      <c r="A291" s="43" t="s">
        <v>464</v>
      </c>
      <c r="B291" s="44" t="s">
        <v>487</v>
      </c>
      <c r="C291" s="45" t="s">
        <v>496</v>
      </c>
      <c r="D291" s="45"/>
      <c r="E291" s="45"/>
      <c r="F291" s="44" t="s">
        <v>680</v>
      </c>
      <c r="G291" s="46" t="s">
        <v>681</v>
      </c>
      <c r="H291" s="46"/>
      <c r="I291" s="47">
        <v>0</v>
      </c>
      <c r="J291" s="47"/>
      <c r="K291" s="47"/>
      <c r="L291" s="47"/>
      <c r="M291" s="47">
        <f t="shared" si="33"/>
        <v>0</v>
      </c>
      <c r="N291" s="48">
        <v>0</v>
      </c>
      <c r="O291" s="48"/>
      <c r="P291" s="48"/>
      <c r="Q291" s="48"/>
      <c r="R291" s="49">
        <v>7.46</v>
      </c>
      <c r="S291" s="49"/>
      <c r="T291" s="49"/>
      <c r="U291" s="54"/>
      <c r="V291" s="51">
        <f t="shared" si="34"/>
        <v>0</v>
      </c>
      <c r="W291" s="52">
        <f t="shared" si="32"/>
        <v>0</v>
      </c>
      <c r="X291" s="52">
        <f t="shared" si="35"/>
        <v>0</v>
      </c>
      <c r="Y291" s="52">
        <f t="shared" si="36"/>
        <v>0</v>
      </c>
      <c r="Z291" s="52">
        <f t="shared" si="36"/>
        <v>0</v>
      </c>
      <c r="AA291" s="52">
        <f t="shared" si="36"/>
        <v>0</v>
      </c>
      <c r="AB291" s="52">
        <f t="shared" si="36"/>
        <v>0</v>
      </c>
      <c r="AC291" s="52">
        <f t="shared" si="36"/>
        <v>0</v>
      </c>
      <c r="AD291" s="52">
        <f t="shared" si="36"/>
        <v>0</v>
      </c>
      <c r="AE291" s="52">
        <f t="shared" si="36"/>
        <v>0</v>
      </c>
      <c r="AF291" s="52">
        <f t="shared" si="36"/>
        <v>0</v>
      </c>
      <c r="AG291" s="52">
        <f t="shared" si="36"/>
        <v>0</v>
      </c>
      <c r="AH291" s="52">
        <f t="shared" si="36"/>
        <v>0</v>
      </c>
      <c r="AI291" s="52">
        <f t="shared" si="36"/>
        <v>0</v>
      </c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</row>
    <row r="292" spans="1:79" s="100" customFormat="1" ht="20.25" customHeight="1" x14ac:dyDescent="0.25">
      <c r="A292" s="43" t="s">
        <v>464</v>
      </c>
      <c r="B292" s="44" t="s">
        <v>487</v>
      </c>
      <c r="C292" s="45" t="s">
        <v>496</v>
      </c>
      <c r="D292" s="45"/>
      <c r="E292" s="45"/>
      <c r="F292" s="44" t="s">
        <v>682</v>
      </c>
      <c r="G292" s="46" t="s">
        <v>683</v>
      </c>
      <c r="H292" s="46"/>
      <c r="I292" s="47">
        <v>0</v>
      </c>
      <c r="J292" s="47"/>
      <c r="K292" s="47"/>
      <c r="L292" s="47"/>
      <c r="M292" s="47">
        <f t="shared" si="33"/>
        <v>0</v>
      </c>
      <c r="N292" s="48">
        <v>0</v>
      </c>
      <c r="O292" s="48"/>
      <c r="P292" s="48"/>
      <c r="Q292" s="48"/>
      <c r="R292" s="49">
        <v>0.72</v>
      </c>
      <c r="S292" s="49"/>
      <c r="T292" s="49"/>
      <c r="U292" s="54"/>
      <c r="V292" s="51">
        <f t="shared" si="34"/>
        <v>0</v>
      </c>
      <c r="W292" s="52">
        <f t="shared" si="32"/>
        <v>0</v>
      </c>
      <c r="X292" s="52">
        <f t="shared" si="35"/>
        <v>0</v>
      </c>
      <c r="Y292" s="52">
        <f t="shared" si="36"/>
        <v>0</v>
      </c>
      <c r="Z292" s="52">
        <f t="shared" si="36"/>
        <v>0</v>
      </c>
      <c r="AA292" s="52">
        <f t="shared" si="36"/>
        <v>0</v>
      </c>
      <c r="AB292" s="52">
        <f t="shared" si="36"/>
        <v>0</v>
      </c>
      <c r="AC292" s="52">
        <f t="shared" si="36"/>
        <v>0</v>
      </c>
      <c r="AD292" s="52">
        <f t="shared" si="36"/>
        <v>0</v>
      </c>
      <c r="AE292" s="52">
        <f t="shared" si="36"/>
        <v>0</v>
      </c>
      <c r="AF292" s="52">
        <f t="shared" si="36"/>
        <v>0</v>
      </c>
      <c r="AG292" s="52">
        <f t="shared" si="36"/>
        <v>0</v>
      </c>
      <c r="AH292" s="52">
        <f t="shared" si="36"/>
        <v>0</v>
      </c>
      <c r="AI292" s="52">
        <f t="shared" si="36"/>
        <v>0</v>
      </c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</row>
    <row r="293" spans="1:79" s="100" customFormat="1" ht="19.5" customHeight="1" x14ac:dyDescent="0.25">
      <c r="A293" s="43" t="s">
        <v>464</v>
      </c>
      <c r="B293" s="44" t="s">
        <v>487</v>
      </c>
      <c r="C293" s="45" t="s">
        <v>496</v>
      </c>
      <c r="D293" s="45"/>
      <c r="E293" s="45"/>
      <c r="F293" s="44" t="s">
        <v>684</v>
      </c>
      <c r="G293" s="46" t="s">
        <v>685</v>
      </c>
      <c r="H293" s="46"/>
      <c r="I293" s="47">
        <v>0</v>
      </c>
      <c r="J293" s="47"/>
      <c r="K293" s="47"/>
      <c r="L293" s="47"/>
      <c r="M293" s="47">
        <f t="shared" si="33"/>
        <v>0</v>
      </c>
      <c r="N293" s="48">
        <v>0</v>
      </c>
      <c r="O293" s="48"/>
      <c r="P293" s="48"/>
      <c r="Q293" s="48"/>
      <c r="R293" s="49">
        <v>0.77</v>
      </c>
      <c r="S293" s="49"/>
      <c r="T293" s="49"/>
      <c r="U293" s="54"/>
      <c r="V293" s="51">
        <f t="shared" si="34"/>
        <v>0</v>
      </c>
      <c r="W293" s="52">
        <f t="shared" si="32"/>
        <v>0</v>
      </c>
      <c r="X293" s="52">
        <f t="shared" si="35"/>
        <v>0</v>
      </c>
      <c r="Y293" s="52">
        <f t="shared" si="36"/>
        <v>0</v>
      </c>
      <c r="Z293" s="52">
        <f t="shared" si="36"/>
        <v>0</v>
      </c>
      <c r="AA293" s="52">
        <f t="shared" si="36"/>
        <v>0</v>
      </c>
      <c r="AB293" s="52">
        <f t="shared" si="36"/>
        <v>0</v>
      </c>
      <c r="AC293" s="52">
        <f t="shared" si="36"/>
        <v>0</v>
      </c>
      <c r="AD293" s="52">
        <f t="shared" si="36"/>
        <v>0</v>
      </c>
      <c r="AE293" s="52">
        <f t="shared" si="36"/>
        <v>0</v>
      </c>
      <c r="AF293" s="52">
        <f t="shared" si="36"/>
        <v>0</v>
      </c>
      <c r="AG293" s="52">
        <f t="shared" si="36"/>
        <v>0</v>
      </c>
      <c r="AH293" s="52">
        <f t="shared" si="36"/>
        <v>0</v>
      </c>
      <c r="AI293" s="52">
        <f t="shared" si="36"/>
        <v>0</v>
      </c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</row>
    <row r="294" spans="1:79" s="100" customFormat="1" ht="20.25" customHeight="1" x14ac:dyDescent="0.25">
      <c r="A294" s="43" t="s">
        <v>464</v>
      </c>
      <c r="B294" s="44" t="s">
        <v>487</v>
      </c>
      <c r="C294" s="45" t="s">
        <v>496</v>
      </c>
      <c r="D294" s="45"/>
      <c r="E294" s="45"/>
      <c r="F294" s="44" t="s">
        <v>686</v>
      </c>
      <c r="G294" s="46" t="s">
        <v>687</v>
      </c>
      <c r="H294" s="46"/>
      <c r="I294" s="47">
        <v>0</v>
      </c>
      <c r="J294" s="47"/>
      <c r="K294" s="47"/>
      <c r="L294" s="47"/>
      <c r="M294" s="47">
        <f t="shared" si="33"/>
        <v>0</v>
      </c>
      <c r="N294" s="48">
        <v>0</v>
      </c>
      <c r="O294" s="48"/>
      <c r="P294" s="48"/>
      <c r="Q294" s="48"/>
      <c r="R294" s="49">
        <v>0</v>
      </c>
      <c r="S294" s="49"/>
      <c r="T294" s="49"/>
      <c r="U294" s="54"/>
      <c r="V294" s="51">
        <f t="shared" si="34"/>
        <v>0</v>
      </c>
      <c r="W294" s="52">
        <f t="shared" si="32"/>
        <v>0</v>
      </c>
      <c r="X294" s="52">
        <f t="shared" si="35"/>
        <v>0</v>
      </c>
      <c r="Y294" s="52">
        <f t="shared" si="36"/>
        <v>0</v>
      </c>
      <c r="Z294" s="52">
        <f t="shared" si="36"/>
        <v>0</v>
      </c>
      <c r="AA294" s="52">
        <f t="shared" si="36"/>
        <v>0</v>
      </c>
      <c r="AB294" s="52">
        <f t="shared" si="36"/>
        <v>0</v>
      </c>
      <c r="AC294" s="52">
        <f t="shared" si="36"/>
        <v>0</v>
      </c>
      <c r="AD294" s="52">
        <f t="shared" si="36"/>
        <v>0</v>
      </c>
      <c r="AE294" s="52">
        <f t="shared" si="36"/>
        <v>0</v>
      </c>
      <c r="AF294" s="52">
        <f t="shared" si="36"/>
        <v>0</v>
      </c>
      <c r="AG294" s="52">
        <f t="shared" si="36"/>
        <v>0</v>
      </c>
      <c r="AH294" s="52">
        <f t="shared" si="36"/>
        <v>0</v>
      </c>
      <c r="AI294" s="52">
        <f t="shared" si="36"/>
        <v>0</v>
      </c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</row>
    <row r="295" spans="1:79" s="100" customFormat="1" ht="22.5" customHeight="1" x14ac:dyDescent="0.25">
      <c r="A295" s="43" t="s">
        <v>464</v>
      </c>
      <c r="B295" s="44" t="s">
        <v>487</v>
      </c>
      <c r="C295" s="45" t="s">
        <v>496</v>
      </c>
      <c r="D295" s="45"/>
      <c r="E295" s="45"/>
      <c r="F295" s="44" t="s">
        <v>688</v>
      </c>
      <c r="G295" s="46" t="s">
        <v>689</v>
      </c>
      <c r="H295" s="46"/>
      <c r="I295" s="47">
        <v>0</v>
      </c>
      <c r="J295" s="47"/>
      <c r="K295" s="47"/>
      <c r="L295" s="47"/>
      <c r="M295" s="47">
        <f t="shared" si="33"/>
        <v>0</v>
      </c>
      <c r="N295" s="48">
        <v>0</v>
      </c>
      <c r="O295" s="48"/>
      <c r="P295" s="48"/>
      <c r="Q295" s="48"/>
      <c r="R295" s="49">
        <v>70.290000000000006</v>
      </c>
      <c r="S295" s="49"/>
      <c r="T295" s="49"/>
      <c r="U295" s="54"/>
      <c r="V295" s="51">
        <f t="shared" si="34"/>
        <v>0</v>
      </c>
      <c r="W295" s="52">
        <f t="shared" si="32"/>
        <v>0</v>
      </c>
      <c r="X295" s="52">
        <f t="shared" si="35"/>
        <v>0</v>
      </c>
      <c r="Y295" s="52">
        <f t="shared" si="36"/>
        <v>0</v>
      </c>
      <c r="Z295" s="52">
        <f t="shared" si="36"/>
        <v>0</v>
      </c>
      <c r="AA295" s="52">
        <f t="shared" si="36"/>
        <v>0</v>
      </c>
      <c r="AB295" s="52">
        <f t="shared" si="36"/>
        <v>0</v>
      </c>
      <c r="AC295" s="52">
        <f t="shared" si="36"/>
        <v>0</v>
      </c>
      <c r="AD295" s="52">
        <f t="shared" si="36"/>
        <v>0</v>
      </c>
      <c r="AE295" s="52">
        <f t="shared" si="36"/>
        <v>0</v>
      </c>
      <c r="AF295" s="52">
        <f t="shared" si="36"/>
        <v>0</v>
      </c>
      <c r="AG295" s="52">
        <f t="shared" si="36"/>
        <v>0</v>
      </c>
      <c r="AH295" s="52">
        <f t="shared" si="36"/>
        <v>0</v>
      </c>
      <c r="AI295" s="52">
        <f t="shared" si="36"/>
        <v>0</v>
      </c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</row>
    <row r="296" spans="1:79" s="100" customFormat="1" ht="20.25" customHeight="1" x14ac:dyDescent="0.25">
      <c r="A296" s="43" t="s">
        <v>464</v>
      </c>
      <c r="B296" s="44" t="s">
        <v>487</v>
      </c>
      <c r="C296" s="45" t="s">
        <v>496</v>
      </c>
      <c r="D296" s="45"/>
      <c r="E296" s="45"/>
      <c r="F296" s="44" t="s">
        <v>690</v>
      </c>
      <c r="G296" s="46" t="s">
        <v>691</v>
      </c>
      <c r="H296" s="46"/>
      <c r="I296" s="47">
        <v>0</v>
      </c>
      <c r="J296" s="47"/>
      <c r="K296" s="47"/>
      <c r="L296" s="47"/>
      <c r="M296" s="47">
        <f t="shared" si="33"/>
        <v>0</v>
      </c>
      <c r="N296" s="48">
        <v>0</v>
      </c>
      <c r="O296" s="48"/>
      <c r="P296" s="48"/>
      <c r="Q296" s="48"/>
      <c r="R296" s="49">
        <v>43.61</v>
      </c>
      <c r="S296" s="49"/>
      <c r="T296" s="49"/>
      <c r="U296" s="54"/>
      <c r="V296" s="51">
        <f t="shared" si="34"/>
        <v>0</v>
      </c>
      <c r="W296" s="52">
        <f t="shared" si="32"/>
        <v>0</v>
      </c>
      <c r="X296" s="52">
        <f t="shared" si="35"/>
        <v>0</v>
      </c>
      <c r="Y296" s="52">
        <f t="shared" ref="Y296:AI315" si="37">$W296/12</f>
        <v>0</v>
      </c>
      <c r="Z296" s="52">
        <f t="shared" si="37"/>
        <v>0</v>
      </c>
      <c r="AA296" s="52">
        <f t="shared" si="37"/>
        <v>0</v>
      </c>
      <c r="AB296" s="52">
        <f t="shared" si="37"/>
        <v>0</v>
      </c>
      <c r="AC296" s="52">
        <f t="shared" si="37"/>
        <v>0</v>
      </c>
      <c r="AD296" s="52">
        <f t="shared" si="37"/>
        <v>0</v>
      </c>
      <c r="AE296" s="52">
        <f t="shared" si="37"/>
        <v>0</v>
      </c>
      <c r="AF296" s="52">
        <f t="shared" si="37"/>
        <v>0</v>
      </c>
      <c r="AG296" s="52">
        <f t="shared" si="37"/>
        <v>0</v>
      </c>
      <c r="AH296" s="52">
        <f t="shared" si="37"/>
        <v>0</v>
      </c>
      <c r="AI296" s="52">
        <f t="shared" si="37"/>
        <v>0</v>
      </c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</row>
    <row r="297" spans="1:79" s="100" customFormat="1" ht="22.5" customHeight="1" x14ac:dyDescent="0.25">
      <c r="A297" s="43" t="s">
        <v>464</v>
      </c>
      <c r="B297" s="44" t="s">
        <v>487</v>
      </c>
      <c r="C297" s="45" t="s">
        <v>496</v>
      </c>
      <c r="D297" s="45"/>
      <c r="E297" s="45"/>
      <c r="F297" s="44" t="s">
        <v>690</v>
      </c>
      <c r="G297" s="46" t="s">
        <v>692</v>
      </c>
      <c r="H297" s="46"/>
      <c r="I297" s="47">
        <v>0</v>
      </c>
      <c r="J297" s="47"/>
      <c r="K297" s="47"/>
      <c r="L297" s="47"/>
      <c r="M297" s="47">
        <f t="shared" si="33"/>
        <v>0</v>
      </c>
      <c r="N297" s="48">
        <v>0</v>
      </c>
      <c r="O297" s="48"/>
      <c r="P297" s="48"/>
      <c r="Q297" s="48"/>
      <c r="R297" s="49">
        <v>2.41</v>
      </c>
      <c r="S297" s="49"/>
      <c r="T297" s="49"/>
      <c r="U297" s="54"/>
      <c r="V297" s="51">
        <f t="shared" si="34"/>
        <v>0</v>
      </c>
      <c r="W297" s="52">
        <f t="shared" si="32"/>
        <v>0</v>
      </c>
      <c r="X297" s="52">
        <f t="shared" si="35"/>
        <v>0</v>
      </c>
      <c r="Y297" s="52">
        <f t="shared" si="37"/>
        <v>0</v>
      </c>
      <c r="Z297" s="52">
        <f t="shared" si="37"/>
        <v>0</v>
      </c>
      <c r="AA297" s="52">
        <f t="shared" si="37"/>
        <v>0</v>
      </c>
      <c r="AB297" s="52">
        <f t="shared" si="37"/>
        <v>0</v>
      </c>
      <c r="AC297" s="52">
        <f t="shared" si="37"/>
        <v>0</v>
      </c>
      <c r="AD297" s="52">
        <f t="shared" si="37"/>
        <v>0</v>
      </c>
      <c r="AE297" s="52">
        <f t="shared" si="37"/>
        <v>0</v>
      </c>
      <c r="AF297" s="52">
        <f t="shared" si="37"/>
        <v>0</v>
      </c>
      <c r="AG297" s="52">
        <f t="shared" si="37"/>
        <v>0</v>
      </c>
      <c r="AH297" s="52">
        <f t="shared" si="37"/>
        <v>0</v>
      </c>
      <c r="AI297" s="52">
        <f t="shared" si="37"/>
        <v>0</v>
      </c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</row>
    <row r="298" spans="1:79" s="100" customFormat="1" ht="21" customHeight="1" x14ac:dyDescent="0.25">
      <c r="A298" s="43" t="s">
        <v>464</v>
      </c>
      <c r="B298" s="44" t="s">
        <v>487</v>
      </c>
      <c r="C298" s="45" t="s">
        <v>496</v>
      </c>
      <c r="D298" s="45"/>
      <c r="E298" s="45"/>
      <c r="F298" s="44" t="s">
        <v>693</v>
      </c>
      <c r="G298" s="46" t="s">
        <v>694</v>
      </c>
      <c r="H298" s="46"/>
      <c r="I298" s="47">
        <v>0</v>
      </c>
      <c r="J298" s="47"/>
      <c r="K298" s="47"/>
      <c r="L298" s="47"/>
      <c r="M298" s="47">
        <f t="shared" si="33"/>
        <v>0</v>
      </c>
      <c r="N298" s="48">
        <v>0</v>
      </c>
      <c r="O298" s="48"/>
      <c r="P298" s="48"/>
      <c r="Q298" s="48"/>
      <c r="R298" s="49">
        <v>466.03</v>
      </c>
      <c r="S298" s="49"/>
      <c r="T298" s="49"/>
      <c r="U298" s="54"/>
      <c r="V298" s="51">
        <f t="shared" si="34"/>
        <v>0</v>
      </c>
      <c r="W298" s="52">
        <f t="shared" si="32"/>
        <v>0</v>
      </c>
      <c r="X298" s="52">
        <f t="shared" si="35"/>
        <v>0</v>
      </c>
      <c r="Y298" s="52">
        <f t="shared" si="37"/>
        <v>0</v>
      </c>
      <c r="Z298" s="52">
        <f t="shared" si="37"/>
        <v>0</v>
      </c>
      <c r="AA298" s="52">
        <f t="shared" si="37"/>
        <v>0</v>
      </c>
      <c r="AB298" s="52">
        <f t="shared" si="37"/>
        <v>0</v>
      </c>
      <c r="AC298" s="52">
        <f t="shared" si="37"/>
        <v>0</v>
      </c>
      <c r="AD298" s="52">
        <f t="shared" si="37"/>
        <v>0</v>
      </c>
      <c r="AE298" s="52">
        <f t="shared" si="37"/>
        <v>0</v>
      </c>
      <c r="AF298" s="52">
        <f t="shared" si="37"/>
        <v>0</v>
      </c>
      <c r="AG298" s="52">
        <f t="shared" si="37"/>
        <v>0</v>
      </c>
      <c r="AH298" s="52">
        <f t="shared" si="37"/>
        <v>0</v>
      </c>
      <c r="AI298" s="52">
        <f t="shared" si="37"/>
        <v>0</v>
      </c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</row>
    <row r="299" spans="1:79" s="100" customFormat="1" ht="22.5" customHeight="1" x14ac:dyDescent="0.25">
      <c r="A299" s="43" t="s">
        <v>464</v>
      </c>
      <c r="B299" s="44" t="s">
        <v>487</v>
      </c>
      <c r="C299" s="45" t="s">
        <v>496</v>
      </c>
      <c r="D299" s="45"/>
      <c r="E299" s="45"/>
      <c r="F299" s="44" t="s">
        <v>695</v>
      </c>
      <c r="G299" s="46" t="s">
        <v>696</v>
      </c>
      <c r="H299" s="46"/>
      <c r="I299" s="47">
        <v>0</v>
      </c>
      <c r="J299" s="47"/>
      <c r="K299" s="47"/>
      <c r="L299" s="47"/>
      <c r="M299" s="47">
        <f t="shared" si="33"/>
        <v>0</v>
      </c>
      <c r="N299" s="48">
        <v>0</v>
      </c>
      <c r="O299" s="48"/>
      <c r="P299" s="48"/>
      <c r="Q299" s="48"/>
      <c r="R299" s="49">
        <v>16257.21</v>
      </c>
      <c r="S299" s="49"/>
      <c r="T299" s="49"/>
      <c r="U299" s="54"/>
      <c r="V299" s="51">
        <f t="shared" si="34"/>
        <v>0</v>
      </c>
      <c r="W299" s="52">
        <f t="shared" si="32"/>
        <v>0</v>
      </c>
      <c r="X299" s="52">
        <f t="shared" si="35"/>
        <v>0</v>
      </c>
      <c r="Y299" s="52">
        <f t="shared" si="37"/>
        <v>0</v>
      </c>
      <c r="Z299" s="52">
        <f t="shared" si="37"/>
        <v>0</v>
      </c>
      <c r="AA299" s="52">
        <f t="shared" si="37"/>
        <v>0</v>
      </c>
      <c r="AB299" s="52">
        <f t="shared" si="37"/>
        <v>0</v>
      </c>
      <c r="AC299" s="52">
        <f t="shared" si="37"/>
        <v>0</v>
      </c>
      <c r="AD299" s="52">
        <f t="shared" si="37"/>
        <v>0</v>
      </c>
      <c r="AE299" s="52">
        <f t="shared" si="37"/>
        <v>0</v>
      </c>
      <c r="AF299" s="52">
        <f t="shared" si="37"/>
        <v>0</v>
      </c>
      <c r="AG299" s="52">
        <f t="shared" si="37"/>
        <v>0</v>
      </c>
      <c r="AH299" s="52">
        <f t="shared" si="37"/>
        <v>0</v>
      </c>
      <c r="AI299" s="52">
        <f t="shared" si="37"/>
        <v>0</v>
      </c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</row>
    <row r="300" spans="1:79" s="100" customFormat="1" ht="20.25" customHeight="1" x14ac:dyDescent="0.25">
      <c r="A300" s="43" t="s">
        <v>464</v>
      </c>
      <c r="B300" s="44" t="s">
        <v>487</v>
      </c>
      <c r="C300" s="45" t="s">
        <v>697</v>
      </c>
      <c r="D300" s="45"/>
      <c r="E300" s="45"/>
      <c r="F300" s="44" t="s">
        <v>698</v>
      </c>
      <c r="G300" s="46" t="s">
        <v>699</v>
      </c>
      <c r="H300" s="46"/>
      <c r="I300" s="47">
        <v>0</v>
      </c>
      <c r="J300" s="47"/>
      <c r="K300" s="47"/>
      <c r="L300" s="47"/>
      <c r="M300" s="47">
        <f t="shared" si="33"/>
        <v>0</v>
      </c>
      <c r="N300" s="48">
        <v>0</v>
      </c>
      <c r="O300" s="48"/>
      <c r="P300" s="48"/>
      <c r="Q300" s="48"/>
      <c r="R300" s="49">
        <v>0</v>
      </c>
      <c r="S300" s="49"/>
      <c r="T300" s="49"/>
      <c r="U300" s="54"/>
      <c r="V300" s="51">
        <f t="shared" si="34"/>
        <v>0</v>
      </c>
      <c r="W300" s="52">
        <f t="shared" si="32"/>
        <v>0</v>
      </c>
      <c r="X300" s="52">
        <f t="shared" si="35"/>
        <v>0</v>
      </c>
      <c r="Y300" s="52">
        <f t="shared" si="37"/>
        <v>0</v>
      </c>
      <c r="Z300" s="52">
        <f t="shared" si="37"/>
        <v>0</v>
      </c>
      <c r="AA300" s="52">
        <f t="shared" si="37"/>
        <v>0</v>
      </c>
      <c r="AB300" s="52">
        <f t="shared" si="37"/>
        <v>0</v>
      </c>
      <c r="AC300" s="52">
        <f t="shared" si="37"/>
        <v>0</v>
      </c>
      <c r="AD300" s="52">
        <f t="shared" si="37"/>
        <v>0</v>
      </c>
      <c r="AE300" s="52">
        <f t="shared" si="37"/>
        <v>0</v>
      </c>
      <c r="AF300" s="52">
        <f t="shared" si="37"/>
        <v>0</v>
      </c>
      <c r="AG300" s="52">
        <f t="shared" si="37"/>
        <v>0</v>
      </c>
      <c r="AH300" s="52">
        <f t="shared" si="37"/>
        <v>0</v>
      </c>
      <c r="AI300" s="52">
        <f t="shared" si="37"/>
        <v>0</v>
      </c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  <c r="BV300" s="53"/>
      <c r="BW300" s="53"/>
      <c r="BX300" s="53"/>
      <c r="BY300" s="53"/>
      <c r="BZ300" s="53"/>
      <c r="CA300" s="53"/>
    </row>
    <row r="301" spans="1:79" s="100" customFormat="1" ht="22.5" customHeight="1" x14ac:dyDescent="0.25">
      <c r="A301" s="43" t="s">
        <v>464</v>
      </c>
      <c r="B301" s="44" t="s">
        <v>487</v>
      </c>
      <c r="C301" s="45" t="s">
        <v>697</v>
      </c>
      <c r="D301" s="45"/>
      <c r="E301" s="45"/>
      <c r="F301" s="44" t="s">
        <v>698</v>
      </c>
      <c r="G301" s="46" t="s">
        <v>700</v>
      </c>
      <c r="H301" s="46"/>
      <c r="I301" s="47">
        <v>0</v>
      </c>
      <c r="J301" s="47"/>
      <c r="K301" s="47"/>
      <c r="L301" s="47"/>
      <c r="M301" s="47">
        <f t="shared" si="33"/>
        <v>0</v>
      </c>
      <c r="N301" s="48">
        <v>0</v>
      </c>
      <c r="O301" s="48"/>
      <c r="P301" s="48"/>
      <c r="Q301" s="48"/>
      <c r="R301" s="49">
        <v>0</v>
      </c>
      <c r="S301" s="49"/>
      <c r="T301" s="49"/>
      <c r="U301" s="54"/>
      <c r="V301" s="51">
        <f t="shared" si="34"/>
        <v>0</v>
      </c>
      <c r="W301" s="52">
        <f t="shared" si="32"/>
        <v>0</v>
      </c>
      <c r="X301" s="52">
        <f t="shared" si="35"/>
        <v>0</v>
      </c>
      <c r="Y301" s="52">
        <f t="shared" si="37"/>
        <v>0</v>
      </c>
      <c r="Z301" s="52">
        <f t="shared" si="37"/>
        <v>0</v>
      </c>
      <c r="AA301" s="52">
        <f t="shared" si="37"/>
        <v>0</v>
      </c>
      <c r="AB301" s="52">
        <f t="shared" si="37"/>
        <v>0</v>
      </c>
      <c r="AC301" s="52">
        <f t="shared" si="37"/>
        <v>0</v>
      </c>
      <c r="AD301" s="52">
        <f t="shared" si="37"/>
        <v>0</v>
      </c>
      <c r="AE301" s="52">
        <f t="shared" si="37"/>
        <v>0</v>
      </c>
      <c r="AF301" s="52">
        <f t="shared" si="37"/>
        <v>0</v>
      </c>
      <c r="AG301" s="52">
        <f t="shared" si="37"/>
        <v>0</v>
      </c>
      <c r="AH301" s="52">
        <f t="shared" si="37"/>
        <v>0</v>
      </c>
      <c r="AI301" s="52">
        <f t="shared" si="37"/>
        <v>0</v>
      </c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  <c r="BV301" s="53"/>
      <c r="BW301" s="53"/>
      <c r="BX301" s="53"/>
      <c r="BY301" s="53"/>
      <c r="BZ301" s="53"/>
      <c r="CA301" s="53"/>
    </row>
    <row r="302" spans="1:79" s="100" customFormat="1" ht="19.5" customHeight="1" x14ac:dyDescent="0.25">
      <c r="A302" s="43" t="s">
        <v>464</v>
      </c>
      <c r="B302" s="44" t="s">
        <v>487</v>
      </c>
      <c r="C302" s="45" t="s">
        <v>697</v>
      </c>
      <c r="D302" s="45"/>
      <c r="E302" s="45"/>
      <c r="F302" s="44" t="s">
        <v>701</v>
      </c>
      <c r="G302" s="46" t="s">
        <v>702</v>
      </c>
      <c r="H302" s="46"/>
      <c r="I302" s="47">
        <v>0</v>
      </c>
      <c r="J302" s="47"/>
      <c r="K302" s="47"/>
      <c r="L302" s="47"/>
      <c r="M302" s="47">
        <f t="shared" si="33"/>
        <v>0</v>
      </c>
      <c r="N302" s="48">
        <v>0</v>
      </c>
      <c r="O302" s="48"/>
      <c r="P302" s="48"/>
      <c r="Q302" s="48"/>
      <c r="R302" s="49">
        <v>0</v>
      </c>
      <c r="S302" s="49"/>
      <c r="T302" s="49"/>
      <c r="U302" s="54"/>
      <c r="V302" s="51">
        <f t="shared" si="34"/>
        <v>0</v>
      </c>
      <c r="W302" s="52">
        <f t="shared" si="32"/>
        <v>0</v>
      </c>
      <c r="X302" s="52">
        <f t="shared" si="35"/>
        <v>0</v>
      </c>
      <c r="Y302" s="52">
        <f t="shared" si="37"/>
        <v>0</v>
      </c>
      <c r="Z302" s="52">
        <f t="shared" si="37"/>
        <v>0</v>
      </c>
      <c r="AA302" s="52">
        <f t="shared" si="37"/>
        <v>0</v>
      </c>
      <c r="AB302" s="52">
        <f t="shared" si="37"/>
        <v>0</v>
      </c>
      <c r="AC302" s="52">
        <f t="shared" si="37"/>
        <v>0</v>
      </c>
      <c r="AD302" s="52">
        <f t="shared" si="37"/>
        <v>0</v>
      </c>
      <c r="AE302" s="52">
        <f t="shared" si="37"/>
        <v>0</v>
      </c>
      <c r="AF302" s="52">
        <f t="shared" si="37"/>
        <v>0</v>
      </c>
      <c r="AG302" s="52">
        <f t="shared" si="37"/>
        <v>0</v>
      </c>
      <c r="AH302" s="52">
        <f t="shared" si="37"/>
        <v>0</v>
      </c>
      <c r="AI302" s="52">
        <f t="shared" si="37"/>
        <v>0</v>
      </c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</row>
    <row r="303" spans="1:79" s="100" customFormat="1" ht="21.75" customHeight="1" x14ac:dyDescent="0.25">
      <c r="A303" s="43" t="s">
        <v>464</v>
      </c>
      <c r="B303" s="44" t="s">
        <v>487</v>
      </c>
      <c r="C303" s="45" t="s">
        <v>697</v>
      </c>
      <c r="D303" s="45"/>
      <c r="E303" s="45"/>
      <c r="F303" s="44" t="s">
        <v>703</v>
      </c>
      <c r="G303" s="46" t="s">
        <v>704</v>
      </c>
      <c r="H303" s="46"/>
      <c r="I303" s="47">
        <v>0</v>
      </c>
      <c r="J303" s="47"/>
      <c r="K303" s="47"/>
      <c r="L303" s="47"/>
      <c r="M303" s="47">
        <f t="shared" si="33"/>
        <v>0</v>
      </c>
      <c r="N303" s="48">
        <v>0</v>
      </c>
      <c r="O303" s="48"/>
      <c r="P303" s="48"/>
      <c r="Q303" s="48"/>
      <c r="R303" s="49">
        <v>0</v>
      </c>
      <c r="S303" s="49"/>
      <c r="T303" s="49"/>
      <c r="U303" s="54"/>
      <c r="V303" s="51">
        <f t="shared" si="34"/>
        <v>0</v>
      </c>
      <c r="W303" s="52">
        <f t="shared" si="32"/>
        <v>0</v>
      </c>
      <c r="X303" s="52">
        <f t="shared" si="35"/>
        <v>0</v>
      </c>
      <c r="Y303" s="52">
        <f t="shared" si="37"/>
        <v>0</v>
      </c>
      <c r="Z303" s="52">
        <f t="shared" si="37"/>
        <v>0</v>
      </c>
      <c r="AA303" s="52">
        <f t="shared" si="37"/>
        <v>0</v>
      </c>
      <c r="AB303" s="52">
        <f t="shared" si="37"/>
        <v>0</v>
      </c>
      <c r="AC303" s="52">
        <f t="shared" si="37"/>
        <v>0</v>
      </c>
      <c r="AD303" s="52">
        <f t="shared" si="37"/>
        <v>0</v>
      </c>
      <c r="AE303" s="52">
        <f t="shared" si="37"/>
        <v>0</v>
      </c>
      <c r="AF303" s="52">
        <f t="shared" si="37"/>
        <v>0</v>
      </c>
      <c r="AG303" s="52">
        <f t="shared" si="37"/>
        <v>0</v>
      </c>
      <c r="AH303" s="52">
        <f t="shared" si="37"/>
        <v>0</v>
      </c>
      <c r="AI303" s="52">
        <f t="shared" si="37"/>
        <v>0</v>
      </c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</row>
    <row r="304" spans="1:79" s="100" customFormat="1" ht="24.75" customHeight="1" x14ac:dyDescent="0.25">
      <c r="A304" s="43" t="s">
        <v>464</v>
      </c>
      <c r="B304" s="44" t="s">
        <v>487</v>
      </c>
      <c r="C304" s="45" t="s">
        <v>697</v>
      </c>
      <c r="D304" s="45"/>
      <c r="E304" s="45"/>
      <c r="F304" s="44" t="s">
        <v>705</v>
      </c>
      <c r="G304" s="46" t="s">
        <v>706</v>
      </c>
      <c r="H304" s="46"/>
      <c r="I304" s="47">
        <v>0</v>
      </c>
      <c r="J304" s="47"/>
      <c r="K304" s="47"/>
      <c r="L304" s="47"/>
      <c r="M304" s="47">
        <f t="shared" si="33"/>
        <v>0</v>
      </c>
      <c r="N304" s="48">
        <v>0</v>
      </c>
      <c r="O304" s="48"/>
      <c r="P304" s="48"/>
      <c r="Q304" s="48"/>
      <c r="R304" s="49">
        <v>0</v>
      </c>
      <c r="S304" s="49"/>
      <c r="T304" s="49"/>
      <c r="U304" s="54"/>
      <c r="V304" s="51">
        <f t="shared" si="34"/>
        <v>0</v>
      </c>
      <c r="W304" s="52">
        <f t="shared" si="32"/>
        <v>0</v>
      </c>
      <c r="X304" s="52">
        <f t="shared" si="35"/>
        <v>0</v>
      </c>
      <c r="Y304" s="52">
        <f t="shared" si="37"/>
        <v>0</v>
      </c>
      <c r="Z304" s="52">
        <f t="shared" si="37"/>
        <v>0</v>
      </c>
      <c r="AA304" s="52">
        <f t="shared" si="37"/>
        <v>0</v>
      </c>
      <c r="AB304" s="52">
        <f t="shared" si="37"/>
        <v>0</v>
      </c>
      <c r="AC304" s="52">
        <f t="shared" si="37"/>
        <v>0</v>
      </c>
      <c r="AD304" s="52">
        <f t="shared" si="37"/>
        <v>0</v>
      </c>
      <c r="AE304" s="52">
        <f t="shared" si="37"/>
        <v>0</v>
      </c>
      <c r="AF304" s="52">
        <f t="shared" si="37"/>
        <v>0</v>
      </c>
      <c r="AG304" s="52">
        <f t="shared" si="37"/>
        <v>0</v>
      </c>
      <c r="AH304" s="52">
        <f t="shared" si="37"/>
        <v>0</v>
      </c>
      <c r="AI304" s="52">
        <f t="shared" si="37"/>
        <v>0</v>
      </c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</row>
    <row r="305" spans="1:79" s="100" customFormat="1" ht="23.25" customHeight="1" x14ac:dyDescent="0.25">
      <c r="A305" s="43" t="s">
        <v>464</v>
      </c>
      <c r="B305" s="44" t="s">
        <v>487</v>
      </c>
      <c r="C305" s="45" t="s">
        <v>707</v>
      </c>
      <c r="D305" s="45"/>
      <c r="E305" s="45"/>
      <c r="F305" s="44" t="s">
        <v>708</v>
      </c>
      <c r="G305" s="46" t="s">
        <v>709</v>
      </c>
      <c r="H305" s="46"/>
      <c r="I305" s="47">
        <v>0</v>
      </c>
      <c r="J305" s="47"/>
      <c r="K305" s="47"/>
      <c r="L305" s="47"/>
      <c r="M305" s="47">
        <f t="shared" si="33"/>
        <v>0</v>
      </c>
      <c r="N305" s="48">
        <v>0</v>
      </c>
      <c r="O305" s="48"/>
      <c r="P305" s="48"/>
      <c r="Q305" s="48"/>
      <c r="R305" s="49">
        <v>0</v>
      </c>
      <c r="S305" s="49"/>
      <c r="T305" s="49"/>
      <c r="U305" s="54"/>
      <c r="V305" s="51">
        <f t="shared" si="34"/>
        <v>0</v>
      </c>
      <c r="W305" s="52">
        <f t="shared" si="32"/>
        <v>0</v>
      </c>
      <c r="X305" s="52">
        <f t="shared" si="35"/>
        <v>0</v>
      </c>
      <c r="Y305" s="52">
        <f t="shared" si="37"/>
        <v>0</v>
      </c>
      <c r="Z305" s="52">
        <f t="shared" si="37"/>
        <v>0</v>
      </c>
      <c r="AA305" s="52">
        <f t="shared" si="37"/>
        <v>0</v>
      </c>
      <c r="AB305" s="52">
        <f t="shared" si="37"/>
        <v>0</v>
      </c>
      <c r="AC305" s="52">
        <f t="shared" si="37"/>
        <v>0</v>
      </c>
      <c r="AD305" s="52">
        <f t="shared" si="37"/>
        <v>0</v>
      </c>
      <c r="AE305" s="52">
        <f t="shared" si="37"/>
        <v>0</v>
      </c>
      <c r="AF305" s="52">
        <f t="shared" si="37"/>
        <v>0</v>
      </c>
      <c r="AG305" s="52">
        <f t="shared" si="37"/>
        <v>0</v>
      </c>
      <c r="AH305" s="52">
        <f t="shared" si="37"/>
        <v>0</v>
      </c>
      <c r="AI305" s="52">
        <f t="shared" si="37"/>
        <v>0</v>
      </c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</row>
    <row r="306" spans="1:79" s="100" customFormat="1" ht="25.5" customHeight="1" x14ac:dyDescent="0.25">
      <c r="A306" s="43" t="s">
        <v>464</v>
      </c>
      <c r="B306" s="44" t="s">
        <v>487</v>
      </c>
      <c r="C306" s="45" t="s">
        <v>707</v>
      </c>
      <c r="D306" s="45"/>
      <c r="E306" s="45"/>
      <c r="F306" s="44" t="s">
        <v>710</v>
      </c>
      <c r="G306" s="46" t="s">
        <v>711</v>
      </c>
      <c r="H306" s="46"/>
      <c r="I306" s="47">
        <v>0</v>
      </c>
      <c r="J306" s="47"/>
      <c r="K306" s="47"/>
      <c r="L306" s="47"/>
      <c r="M306" s="47">
        <f t="shared" si="33"/>
        <v>0</v>
      </c>
      <c r="N306" s="48">
        <v>0</v>
      </c>
      <c r="O306" s="48"/>
      <c r="P306" s="48"/>
      <c r="Q306" s="48"/>
      <c r="R306" s="49">
        <v>0</v>
      </c>
      <c r="S306" s="49"/>
      <c r="T306" s="49"/>
      <c r="U306" s="54"/>
      <c r="V306" s="51">
        <f t="shared" si="34"/>
        <v>0</v>
      </c>
      <c r="W306" s="52">
        <f t="shared" si="32"/>
        <v>0</v>
      </c>
      <c r="X306" s="52">
        <f t="shared" si="35"/>
        <v>0</v>
      </c>
      <c r="Y306" s="52">
        <f t="shared" si="37"/>
        <v>0</v>
      </c>
      <c r="Z306" s="52">
        <f t="shared" si="37"/>
        <v>0</v>
      </c>
      <c r="AA306" s="52">
        <f t="shared" si="37"/>
        <v>0</v>
      </c>
      <c r="AB306" s="52">
        <f t="shared" si="37"/>
        <v>0</v>
      </c>
      <c r="AC306" s="52">
        <f t="shared" si="37"/>
        <v>0</v>
      </c>
      <c r="AD306" s="52">
        <f t="shared" si="37"/>
        <v>0</v>
      </c>
      <c r="AE306" s="52">
        <f t="shared" si="37"/>
        <v>0</v>
      </c>
      <c r="AF306" s="52">
        <f t="shared" si="37"/>
        <v>0</v>
      </c>
      <c r="AG306" s="52">
        <f t="shared" si="37"/>
        <v>0</v>
      </c>
      <c r="AH306" s="52">
        <f t="shared" si="37"/>
        <v>0</v>
      </c>
      <c r="AI306" s="52">
        <f t="shared" si="37"/>
        <v>0</v>
      </c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</row>
    <row r="307" spans="1:79" s="100" customFormat="1" ht="21.75" customHeight="1" x14ac:dyDescent="0.25">
      <c r="A307" s="43" t="s">
        <v>464</v>
      </c>
      <c r="B307" s="44" t="s">
        <v>487</v>
      </c>
      <c r="C307" s="45" t="s">
        <v>707</v>
      </c>
      <c r="D307" s="45"/>
      <c r="E307" s="45"/>
      <c r="F307" s="44" t="s">
        <v>712</v>
      </c>
      <c r="G307" s="46" t="s">
        <v>713</v>
      </c>
      <c r="H307" s="46"/>
      <c r="I307" s="47">
        <v>0</v>
      </c>
      <c r="J307" s="47"/>
      <c r="K307" s="47"/>
      <c r="L307" s="47"/>
      <c r="M307" s="47">
        <f t="shared" si="33"/>
        <v>0</v>
      </c>
      <c r="N307" s="48">
        <v>0</v>
      </c>
      <c r="O307" s="48"/>
      <c r="P307" s="48"/>
      <c r="Q307" s="48"/>
      <c r="R307" s="49">
        <v>0</v>
      </c>
      <c r="S307" s="49"/>
      <c r="T307" s="49"/>
      <c r="U307" s="54"/>
      <c r="V307" s="51">
        <f t="shared" si="34"/>
        <v>0</v>
      </c>
      <c r="W307" s="52">
        <f t="shared" si="32"/>
        <v>0</v>
      </c>
      <c r="X307" s="52">
        <f t="shared" si="35"/>
        <v>0</v>
      </c>
      <c r="Y307" s="52">
        <f t="shared" si="37"/>
        <v>0</v>
      </c>
      <c r="Z307" s="52">
        <f t="shared" si="37"/>
        <v>0</v>
      </c>
      <c r="AA307" s="52">
        <f t="shared" si="37"/>
        <v>0</v>
      </c>
      <c r="AB307" s="52">
        <f t="shared" si="37"/>
        <v>0</v>
      </c>
      <c r="AC307" s="52">
        <f t="shared" si="37"/>
        <v>0</v>
      </c>
      <c r="AD307" s="52">
        <f t="shared" si="37"/>
        <v>0</v>
      </c>
      <c r="AE307" s="52">
        <f t="shared" si="37"/>
        <v>0</v>
      </c>
      <c r="AF307" s="52">
        <f t="shared" si="37"/>
        <v>0</v>
      </c>
      <c r="AG307" s="52">
        <f t="shared" si="37"/>
        <v>0</v>
      </c>
      <c r="AH307" s="52">
        <f t="shared" si="37"/>
        <v>0</v>
      </c>
      <c r="AI307" s="52">
        <f t="shared" si="37"/>
        <v>0</v>
      </c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</row>
    <row r="308" spans="1:79" s="100" customFormat="1" ht="21.75" customHeight="1" x14ac:dyDescent="0.25">
      <c r="A308" s="43" t="s">
        <v>464</v>
      </c>
      <c r="B308" s="44" t="s">
        <v>487</v>
      </c>
      <c r="C308" s="45" t="s">
        <v>707</v>
      </c>
      <c r="D308" s="45"/>
      <c r="E308" s="45"/>
      <c r="F308" s="44" t="s">
        <v>714</v>
      </c>
      <c r="G308" s="46" t="s">
        <v>715</v>
      </c>
      <c r="H308" s="46"/>
      <c r="I308" s="47">
        <v>0</v>
      </c>
      <c r="J308" s="47"/>
      <c r="K308" s="47"/>
      <c r="L308" s="47"/>
      <c r="M308" s="47">
        <f t="shared" si="33"/>
        <v>0</v>
      </c>
      <c r="N308" s="48">
        <v>0</v>
      </c>
      <c r="O308" s="48"/>
      <c r="P308" s="48"/>
      <c r="Q308" s="48"/>
      <c r="R308" s="49">
        <v>0</v>
      </c>
      <c r="S308" s="49"/>
      <c r="T308" s="49"/>
      <c r="U308" s="54"/>
      <c r="V308" s="51">
        <f t="shared" si="34"/>
        <v>0</v>
      </c>
      <c r="W308" s="52">
        <f t="shared" si="32"/>
        <v>0</v>
      </c>
      <c r="X308" s="52">
        <f t="shared" si="35"/>
        <v>0</v>
      </c>
      <c r="Y308" s="52">
        <f t="shared" si="37"/>
        <v>0</v>
      </c>
      <c r="Z308" s="52">
        <f t="shared" si="37"/>
        <v>0</v>
      </c>
      <c r="AA308" s="52">
        <f t="shared" si="37"/>
        <v>0</v>
      </c>
      <c r="AB308" s="52">
        <f t="shared" si="37"/>
        <v>0</v>
      </c>
      <c r="AC308" s="52">
        <f t="shared" si="37"/>
        <v>0</v>
      </c>
      <c r="AD308" s="52">
        <f t="shared" si="37"/>
        <v>0</v>
      </c>
      <c r="AE308" s="52">
        <f t="shared" si="37"/>
        <v>0</v>
      </c>
      <c r="AF308" s="52">
        <f t="shared" si="37"/>
        <v>0</v>
      </c>
      <c r="AG308" s="52">
        <f t="shared" si="37"/>
        <v>0</v>
      </c>
      <c r="AH308" s="52">
        <f t="shared" si="37"/>
        <v>0</v>
      </c>
      <c r="AI308" s="52">
        <f t="shared" si="37"/>
        <v>0</v>
      </c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</row>
    <row r="309" spans="1:79" s="100" customFormat="1" ht="21" customHeight="1" x14ac:dyDescent="0.25">
      <c r="A309" s="43" t="s">
        <v>464</v>
      </c>
      <c r="B309" s="44" t="s">
        <v>487</v>
      </c>
      <c r="C309" s="45" t="s">
        <v>707</v>
      </c>
      <c r="D309" s="45"/>
      <c r="E309" s="45"/>
      <c r="F309" s="44" t="s">
        <v>716</v>
      </c>
      <c r="G309" s="46" t="s">
        <v>717</v>
      </c>
      <c r="H309" s="46"/>
      <c r="I309" s="47">
        <v>0</v>
      </c>
      <c r="J309" s="47"/>
      <c r="K309" s="47"/>
      <c r="L309" s="47"/>
      <c r="M309" s="47">
        <f t="shared" si="33"/>
        <v>0</v>
      </c>
      <c r="N309" s="48">
        <v>0</v>
      </c>
      <c r="O309" s="48"/>
      <c r="P309" s="48"/>
      <c r="Q309" s="48"/>
      <c r="R309" s="49">
        <v>0</v>
      </c>
      <c r="S309" s="49"/>
      <c r="T309" s="49"/>
      <c r="U309" s="54"/>
      <c r="V309" s="51">
        <f t="shared" si="34"/>
        <v>0</v>
      </c>
      <c r="W309" s="52">
        <f t="shared" si="32"/>
        <v>0</v>
      </c>
      <c r="X309" s="52">
        <f t="shared" si="35"/>
        <v>0</v>
      </c>
      <c r="Y309" s="52">
        <f t="shared" si="37"/>
        <v>0</v>
      </c>
      <c r="Z309" s="52">
        <f t="shared" si="37"/>
        <v>0</v>
      </c>
      <c r="AA309" s="52">
        <f t="shared" si="37"/>
        <v>0</v>
      </c>
      <c r="AB309" s="52">
        <f t="shared" si="37"/>
        <v>0</v>
      </c>
      <c r="AC309" s="52">
        <f t="shared" si="37"/>
        <v>0</v>
      </c>
      <c r="AD309" s="52">
        <f t="shared" si="37"/>
        <v>0</v>
      </c>
      <c r="AE309" s="52">
        <f t="shared" si="37"/>
        <v>0</v>
      </c>
      <c r="AF309" s="52">
        <f t="shared" si="37"/>
        <v>0</v>
      </c>
      <c r="AG309" s="52">
        <f t="shared" si="37"/>
        <v>0</v>
      </c>
      <c r="AH309" s="52">
        <f t="shared" si="37"/>
        <v>0</v>
      </c>
      <c r="AI309" s="52">
        <f t="shared" si="37"/>
        <v>0</v>
      </c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</row>
    <row r="310" spans="1:79" s="100" customFormat="1" ht="21" customHeight="1" x14ac:dyDescent="0.25">
      <c r="A310" s="43" t="s">
        <v>464</v>
      </c>
      <c r="B310" s="44" t="s">
        <v>487</v>
      </c>
      <c r="C310" s="45" t="s">
        <v>707</v>
      </c>
      <c r="D310" s="45"/>
      <c r="E310" s="45"/>
      <c r="F310" s="44" t="s">
        <v>718</v>
      </c>
      <c r="G310" s="46" t="s">
        <v>719</v>
      </c>
      <c r="H310" s="46"/>
      <c r="I310" s="47">
        <v>0</v>
      </c>
      <c r="J310" s="47"/>
      <c r="K310" s="47"/>
      <c r="L310" s="47"/>
      <c r="M310" s="47">
        <f t="shared" si="33"/>
        <v>0</v>
      </c>
      <c r="N310" s="48">
        <v>0</v>
      </c>
      <c r="O310" s="48"/>
      <c r="P310" s="48"/>
      <c r="Q310" s="48"/>
      <c r="R310" s="49">
        <v>0</v>
      </c>
      <c r="S310" s="49"/>
      <c r="T310" s="49"/>
      <c r="U310" s="54"/>
      <c r="V310" s="51">
        <f t="shared" si="34"/>
        <v>0</v>
      </c>
      <c r="W310" s="52">
        <f t="shared" si="32"/>
        <v>0</v>
      </c>
      <c r="X310" s="52">
        <f t="shared" si="35"/>
        <v>0</v>
      </c>
      <c r="Y310" s="52">
        <f t="shared" si="37"/>
        <v>0</v>
      </c>
      <c r="Z310" s="52">
        <f t="shared" si="37"/>
        <v>0</v>
      </c>
      <c r="AA310" s="52">
        <f t="shared" si="37"/>
        <v>0</v>
      </c>
      <c r="AB310" s="52">
        <f t="shared" si="37"/>
        <v>0</v>
      </c>
      <c r="AC310" s="52">
        <f t="shared" si="37"/>
        <v>0</v>
      </c>
      <c r="AD310" s="52">
        <f t="shared" si="37"/>
        <v>0</v>
      </c>
      <c r="AE310" s="52">
        <f t="shared" si="37"/>
        <v>0</v>
      </c>
      <c r="AF310" s="52">
        <f t="shared" si="37"/>
        <v>0</v>
      </c>
      <c r="AG310" s="52">
        <f t="shared" si="37"/>
        <v>0</v>
      </c>
      <c r="AH310" s="52">
        <f t="shared" si="37"/>
        <v>0</v>
      </c>
      <c r="AI310" s="52">
        <f t="shared" si="37"/>
        <v>0</v>
      </c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</row>
    <row r="311" spans="1:79" s="100" customFormat="1" ht="27" customHeight="1" x14ac:dyDescent="0.25">
      <c r="A311" s="43" t="s">
        <v>464</v>
      </c>
      <c r="B311" s="44" t="s">
        <v>487</v>
      </c>
      <c r="C311" s="45" t="s">
        <v>707</v>
      </c>
      <c r="D311" s="45"/>
      <c r="E311" s="45"/>
      <c r="F311" s="44" t="s">
        <v>720</v>
      </c>
      <c r="G311" s="46" t="s">
        <v>721</v>
      </c>
      <c r="H311" s="46"/>
      <c r="I311" s="47">
        <v>0</v>
      </c>
      <c r="J311" s="47"/>
      <c r="K311" s="47"/>
      <c r="L311" s="47"/>
      <c r="M311" s="47">
        <f t="shared" si="33"/>
        <v>0</v>
      </c>
      <c r="N311" s="48">
        <v>0</v>
      </c>
      <c r="O311" s="48"/>
      <c r="P311" s="48"/>
      <c r="Q311" s="48"/>
      <c r="R311" s="49">
        <v>0</v>
      </c>
      <c r="S311" s="49"/>
      <c r="T311" s="49"/>
      <c r="U311" s="54"/>
      <c r="V311" s="51">
        <f t="shared" si="34"/>
        <v>0</v>
      </c>
      <c r="W311" s="52">
        <f t="shared" si="32"/>
        <v>0</v>
      </c>
      <c r="X311" s="52">
        <f t="shared" si="35"/>
        <v>0</v>
      </c>
      <c r="Y311" s="52">
        <f t="shared" si="37"/>
        <v>0</v>
      </c>
      <c r="Z311" s="52">
        <f t="shared" si="37"/>
        <v>0</v>
      </c>
      <c r="AA311" s="52">
        <f t="shared" si="37"/>
        <v>0</v>
      </c>
      <c r="AB311" s="52">
        <f t="shared" si="37"/>
        <v>0</v>
      </c>
      <c r="AC311" s="52">
        <f t="shared" si="37"/>
        <v>0</v>
      </c>
      <c r="AD311" s="52">
        <f t="shared" si="37"/>
        <v>0</v>
      </c>
      <c r="AE311" s="52">
        <f t="shared" si="37"/>
        <v>0</v>
      </c>
      <c r="AF311" s="52">
        <f t="shared" si="37"/>
        <v>0</v>
      </c>
      <c r="AG311" s="52">
        <f t="shared" si="37"/>
        <v>0</v>
      </c>
      <c r="AH311" s="52">
        <f t="shared" si="37"/>
        <v>0</v>
      </c>
      <c r="AI311" s="52">
        <f t="shared" si="37"/>
        <v>0</v>
      </c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</row>
    <row r="312" spans="1:79" s="100" customFormat="1" ht="24" customHeight="1" x14ac:dyDescent="0.25">
      <c r="A312" s="43" t="s">
        <v>464</v>
      </c>
      <c r="B312" s="44" t="s">
        <v>487</v>
      </c>
      <c r="C312" s="45" t="s">
        <v>707</v>
      </c>
      <c r="D312" s="45"/>
      <c r="E312" s="45"/>
      <c r="F312" s="44" t="s">
        <v>722</v>
      </c>
      <c r="G312" s="46" t="s">
        <v>723</v>
      </c>
      <c r="H312" s="46"/>
      <c r="I312" s="47">
        <v>0</v>
      </c>
      <c r="J312" s="47"/>
      <c r="K312" s="47"/>
      <c r="L312" s="47"/>
      <c r="M312" s="47">
        <f t="shared" si="33"/>
        <v>0</v>
      </c>
      <c r="N312" s="48">
        <v>0</v>
      </c>
      <c r="O312" s="48"/>
      <c r="P312" s="48"/>
      <c r="Q312" s="48"/>
      <c r="R312" s="49">
        <v>0</v>
      </c>
      <c r="S312" s="49"/>
      <c r="T312" s="49"/>
      <c r="U312" s="54"/>
      <c r="V312" s="51">
        <f t="shared" si="34"/>
        <v>0</v>
      </c>
      <c r="W312" s="52">
        <f t="shared" si="32"/>
        <v>0</v>
      </c>
      <c r="X312" s="52">
        <f t="shared" si="35"/>
        <v>0</v>
      </c>
      <c r="Y312" s="52">
        <f t="shared" si="37"/>
        <v>0</v>
      </c>
      <c r="Z312" s="52">
        <f t="shared" si="37"/>
        <v>0</v>
      </c>
      <c r="AA312" s="52">
        <f t="shared" si="37"/>
        <v>0</v>
      </c>
      <c r="AB312" s="52">
        <f t="shared" si="37"/>
        <v>0</v>
      </c>
      <c r="AC312" s="52">
        <f t="shared" si="37"/>
        <v>0</v>
      </c>
      <c r="AD312" s="52">
        <f t="shared" si="37"/>
        <v>0</v>
      </c>
      <c r="AE312" s="52">
        <f t="shared" si="37"/>
        <v>0</v>
      </c>
      <c r="AF312" s="52">
        <f t="shared" si="37"/>
        <v>0</v>
      </c>
      <c r="AG312" s="52">
        <f t="shared" si="37"/>
        <v>0</v>
      </c>
      <c r="AH312" s="52">
        <f t="shared" si="37"/>
        <v>0</v>
      </c>
      <c r="AI312" s="52">
        <f t="shared" si="37"/>
        <v>0</v>
      </c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</row>
    <row r="313" spans="1:79" s="100" customFormat="1" ht="18.75" customHeight="1" x14ac:dyDescent="0.25">
      <c r="A313" s="43" t="s">
        <v>464</v>
      </c>
      <c r="B313" s="44" t="s">
        <v>487</v>
      </c>
      <c r="C313" s="45" t="s">
        <v>724</v>
      </c>
      <c r="D313" s="45"/>
      <c r="E313" s="45"/>
      <c r="F313" s="44" t="s">
        <v>725</v>
      </c>
      <c r="G313" s="46" t="s">
        <v>726</v>
      </c>
      <c r="H313" s="46"/>
      <c r="I313" s="47">
        <v>0</v>
      </c>
      <c r="J313" s="47"/>
      <c r="K313" s="47"/>
      <c r="L313" s="47"/>
      <c r="M313" s="47">
        <f t="shared" si="33"/>
        <v>0</v>
      </c>
      <c r="N313" s="48">
        <v>0</v>
      </c>
      <c r="O313" s="48"/>
      <c r="P313" s="48"/>
      <c r="Q313" s="48"/>
      <c r="R313" s="49">
        <v>0</v>
      </c>
      <c r="S313" s="49"/>
      <c r="T313" s="49"/>
      <c r="U313" s="54"/>
      <c r="V313" s="51">
        <f t="shared" si="34"/>
        <v>0</v>
      </c>
      <c r="W313" s="52">
        <f t="shared" si="32"/>
        <v>0</v>
      </c>
      <c r="X313" s="52">
        <f t="shared" si="35"/>
        <v>0</v>
      </c>
      <c r="Y313" s="52">
        <f t="shared" si="37"/>
        <v>0</v>
      </c>
      <c r="Z313" s="52">
        <f t="shared" si="37"/>
        <v>0</v>
      </c>
      <c r="AA313" s="52">
        <f t="shared" si="37"/>
        <v>0</v>
      </c>
      <c r="AB313" s="52">
        <f t="shared" si="37"/>
        <v>0</v>
      </c>
      <c r="AC313" s="52">
        <f t="shared" si="37"/>
        <v>0</v>
      </c>
      <c r="AD313" s="52">
        <f t="shared" si="37"/>
        <v>0</v>
      </c>
      <c r="AE313" s="52">
        <f t="shared" si="37"/>
        <v>0</v>
      </c>
      <c r="AF313" s="52">
        <f t="shared" si="37"/>
        <v>0</v>
      </c>
      <c r="AG313" s="52">
        <f t="shared" si="37"/>
        <v>0</v>
      </c>
      <c r="AH313" s="52">
        <f t="shared" si="37"/>
        <v>0</v>
      </c>
      <c r="AI313" s="52">
        <f t="shared" si="37"/>
        <v>0</v>
      </c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</row>
    <row r="314" spans="1:79" s="100" customFormat="1" ht="22.5" customHeight="1" x14ac:dyDescent="0.25">
      <c r="A314" s="43" t="s">
        <v>464</v>
      </c>
      <c r="B314" s="44" t="s">
        <v>487</v>
      </c>
      <c r="C314" s="45" t="s">
        <v>724</v>
      </c>
      <c r="D314" s="45"/>
      <c r="E314" s="45"/>
      <c r="F314" s="44" t="s">
        <v>727</v>
      </c>
      <c r="G314" s="46" t="s">
        <v>728</v>
      </c>
      <c r="H314" s="46"/>
      <c r="I314" s="47">
        <v>0</v>
      </c>
      <c r="J314" s="47"/>
      <c r="K314" s="47"/>
      <c r="L314" s="47"/>
      <c r="M314" s="47">
        <f t="shared" si="33"/>
        <v>0</v>
      </c>
      <c r="N314" s="48">
        <v>0</v>
      </c>
      <c r="O314" s="48"/>
      <c r="P314" s="48"/>
      <c r="Q314" s="48"/>
      <c r="R314" s="49">
        <v>0</v>
      </c>
      <c r="S314" s="49"/>
      <c r="T314" s="49"/>
      <c r="U314" s="54"/>
      <c r="V314" s="51">
        <f t="shared" si="34"/>
        <v>0</v>
      </c>
      <c r="W314" s="52">
        <f t="shared" si="32"/>
        <v>0</v>
      </c>
      <c r="X314" s="52">
        <f t="shared" si="35"/>
        <v>0</v>
      </c>
      <c r="Y314" s="52">
        <f t="shared" si="37"/>
        <v>0</v>
      </c>
      <c r="Z314" s="52">
        <f t="shared" si="37"/>
        <v>0</v>
      </c>
      <c r="AA314" s="52">
        <f t="shared" si="37"/>
        <v>0</v>
      </c>
      <c r="AB314" s="52">
        <f t="shared" si="37"/>
        <v>0</v>
      </c>
      <c r="AC314" s="52">
        <f t="shared" si="37"/>
        <v>0</v>
      </c>
      <c r="AD314" s="52">
        <f t="shared" si="37"/>
        <v>0</v>
      </c>
      <c r="AE314" s="52">
        <f t="shared" si="37"/>
        <v>0</v>
      </c>
      <c r="AF314" s="52">
        <f t="shared" si="37"/>
        <v>0</v>
      </c>
      <c r="AG314" s="52">
        <f t="shared" si="37"/>
        <v>0</v>
      </c>
      <c r="AH314" s="52">
        <f t="shared" si="37"/>
        <v>0</v>
      </c>
      <c r="AI314" s="52">
        <f t="shared" si="37"/>
        <v>0</v>
      </c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</row>
    <row r="315" spans="1:79" s="100" customFormat="1" ht="21" customHeight="1" x14ac:dyDescent="0.25">
      <c r="A315" s="43" t="s">
        <v>464</v>
      </c>
      <c r="B315" s="44" t="s">
        <v>487</v>
      </c>
      <c r="C315" s="45" t="s">
        <v>724</v>
      </c>
      <c r="D315" s="45"/>
      <c r="E315" s="45"/>
      <c r="F315" s="44" t="s">
        <v>729</v>
      </c>
      <c r="G315" s="46" t="s">
        <v>730</v>
      </c>
      <c r="H315" s="46"/>
      <c r="I315" s="47">
        <v>0</v>
      </c>
      <c r="J315" s="47"/>
      <c r="K315" s="47"/>
      <c r="L315" s="47"/>
      <c r="M315" s="47">
        <f t="shared" si="33"/>
        <v>0</v>
      </c>
      <c r="N315" s="48">
        <v>0</v>
      </c>
      <c r="O315" s="48"/>
      <c r="P315" s="48"/>
      <c r="Q315" s="48"/>
      <c r="R315" s="49">
        <v>0</v>
      </c>
      <c r="S315" s="49"/>
      <c r="T315" s="49"/>
      <c r="U315" s="54"/>
      <c r="V315" s="51">
        <f t="shared" si="34"/>
        <v>0</v>
      </c>
      <c r="W315" s="52">
        <f t="shared" si="32"/>
        <v>0</v>
      </c>
      <c r="X315" s="52">
        <f t="shared" si="35"/>
        <v>0</v>
      </c>
      <c r="Y315" s="52">
        <f t="shared" si="37"/>
        <v>0</v>
      </c>
      <c r="Z315" s="52">
        <f t="shared" si="37"/>
        <v>0</v>
      </c>
      <c r="AA315" s="52">
        <f t="shared" si="37"/>
        <v>0</v>
      </c>
      <c r="AB315" s="52">
        <f t="shared" si="37"/>
        <v>0</v>
      </c>
      <c r="AC315" s="52">
        <f t="shared" si="37"/>
        <v>0</v>
      </c>
      <c r="AD315" s="52">
        <f t="shared" si="37"/>
        <v>0</v>
      </c>
      <c r="AE315" s="52">
        <f t="shared" si="37"/>
        <v>0</v>
      </c>
      <c r="AF315" s="52">
        <f t="shared" si="37"/>
        <v>0</v>
      </c>
      <c r="AG315" s="52">
        <f t="shared" si="37"/>
        <v>0</v>
      </c>
      <c r="AH315" s="52">
        <f t="shared" si="37"/>
        <v>0</v>
      </c>
      <c r="AI315" s="52">
        <f t="shared" si="37"/>
        <v>0</v>
      </c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</row>
    <row r="316" spans="1:79" s="100" customFormat="1" ht="19.5" customHeight="1" x14ac:dyDescent="0.25">
      <c r="A316" s="43" t="s">
        <v>464</v>
      </c>
      <c r="B316" s="44" t="s">
        <v>487</v>
      </c>
      <c r="C316" s="45" t="s">
        <v>724</v>
      </c>
      <c r="D316" s="45"/>
      <c r="E316" s="45"/>
      <c r="F316" s="44" t="s">
        <v>731</v>
      </c>
      <c r="G316" s="46" t="s">
        <v>732</v>
      </c>
      <c r="H316" s="46"/>
      <c r="I316" s="47">
        <v>0</v>
      </c>
      <c r="J316" s="47"/>
      <c r="K316" s="47"/>
      <c r="L316" s="47"/>
      <c r="M316" s="47">
        <f t="shared" si="33"/>
        <v>0</v>
      </c>
      <c r="N316" s="48">
        <v>0</v>
      </c>
      <c r="O316" s="48"/>
      <c r="P316" s="48"/>
      <c r="Q316" s="48"/>
      <c r="R316" s="49">
        <v>0</v>
      </c>
      <c r="S316" s="49"/>
      <c r="T316" s="49"/>
      <c r="U316" s="54"/>
      <c r="V316" s="51">
        <f t="shared" si="34"/>
        <v>0</v>
      </c>
      <c r="W316" s="52">
        <f t="shared" si="32"/>
        <v>0</v>
      </c>
      <c r="X316" s="52">
        <f t="shared" si="35"/>
        <v>0</v>
      </c>
      <c r="Y316" s="52">
        <f t="shared" ref="Y316:AI335" si="38">$W316/12</f>
        <v>0</v>
      </c>
      <c r="Z316" s="52">
        <f t="shared" si="38"/>
        <v>0</v>
      </c>
      <c r="AA316" s="52">
        <f t="shared" si="38"/>
        <v>0</v>
      </c>
      <c r="AB316" s="52">
        <f t="shared" si="38"/>
        <v>0</v>
      </c>
      <c r="AC316" s="52">
        <f t="shared" si="38"/>
        <v>0</v>
      </c>
      <c r="AD316" s="52">
        <f t="shared" si="38"/>
        <v>0</v>
      </c>
      <c r="AE316" s="52">
        <f t="shared" si="38"/>
        <v>0</v>
      </c>
      <c r="AF316" s="52">
        <f t="shared" si="38"/>
        <v>0</v>
      </c>
      <c r="AG316" s="52">
        <f t="shared" si="38"/>
        <v>0</v>
      </c>
      <c r="AH316" s="52">
        <f t="shared" si="38"/>
        <v>0</v>
      </c>
      <c r="AI316" s="52">
        <f t="shared" si="38"/>
        <v>0</v>
      </c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</row>
    <row r="317" spans="1:79" s="100" customFormat="1" ht="25.5" customHeight="1" x14ac:dyDescent="0.25">
      <c r="A317" s="43" t="s">
        <v>464</v>
      </c>
      <c r="B317" s="44" t="s">
        <v>487</v>
      </c>
      <c r="C317" s="45" t="s">
        <v>724</v>
      </c>
      <c r="D317" s="45"/>
      <c r="E317" s="45"/>
      <c r="F317" s="44" t="s">
        <v>733</v>
      </c>
      <c r="G317" s="46" t="s">
        <v>734</v>
      </c>
      <c r="H317" s="46"/>
      <c r="I317" s="47">
        <v>0</v>
      </c>
      <c r="J317" s="47"/>
      <c r="K317" s="47"/>
      <c r="L317" s="47"/>
      <c r="M317" s="47">
        <f t="shared" si="33"/>
        <v>0</v>
      </c>
      <c r="N317" s="48">
        <v>0</v>
      </c>
      <c r="O317" s="48"/>
      <c r="P317" s="48"/>
      <c r="Q317" s="48"/>
      <c r="R317" s="49">
        <v>0</v>
      </c>
      <c r="S317" s="49"/>
      <c r="T317" s="49"/>
      <c r="U317" s="54"/>
      <c r="V317" s="51">
        <f t="shared" si="34"/>
        <v>0</v>
      </c>
      <c r="W317" s="52">
        <f t="shared" si="32"/>
        <v>0</v>
      </c>
      <c r="X317" s="52">
        <f t="shared" si="35"/>
        <v>0</v>
      </c>
      <c r="Y317" s="52">
        <f t="shared" si="38"/>
        <v>0</v>
      </c>
      <c r="Z317" s="52">
        <f t="shared" si="38"/>
        <v>0</v>
      </c>
      <c r="AA317" s="52">
        <f t="shared" si="38"/>
        <v>0</v>
      </c>
      <c r="AB317" s="52">
        <f t="shared" si="38"/>
        <v>0</v>
      </c>
      <c r="AC317" s="52">
        <f t="shared" si="38"/>
        <v>0</v>
      </c>
      <c r="AD317" s="52">
        <f t="shared" si="38"/>
        <v>0</v>
      </c>
      <c r="AE317" s="52">
        <f t="shared" si="38"/>
        <v>0</v>
      </c>
      <c r="AF317" s="52">
        <f t="shared" si="38"/>
        <v>0</v>
      </c>
      <c r="AG317" s="52">
        <f t="shared" si="38"/>
        <v>0</v>
      </c>
      <c r="AH317" s="52">
        <f t="shared" si="38"/>
        <v>0</v>
      </c>
      <c r="AI317" s="52">
        <f t="shared" si="38"/>
        <v>0</v>
      </c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  <c r="BV317" s="53"/>
      <c r="BW317" s="53"/>
      <c r="BX317" s="53"/>
      <c r="BY317" s="53"/>
      <c r="BZ317" s="53"/>
      <c r="CA317" s="53"/>
    </row>
    <row r="318" spans="1:79" s="100" customFormat="1" ht="37.5" customHeight="1" x14ac:dyDescent="0.25">
      <c r="A318" s="43" t="s">
        <v>464</v>
      </c>
      <c r="B318" s="82" t="s">
        <v>735</v>
      </c>
      <c r="C318" s="45" t="s">
        <v>736</v>
      </c>
      <c r="D318" s="45"/>
      <c r="E318" s="45"/>
      <c r="F318" s="44" t="s">
        <v>737</v>
      </c>
      <c r="G318" s="46" t="s">
        <v>738</v>
      </c>
      <c r="H318" s="46"/>
      <c r="I318" s="47">
        <v>0</v>
      </c>
      <c r="J318" s="47"/>
      <c r="K318" s="47"/>
      <c r="L318" s="47"/>
      <c r="M318" s="47">
        <f t="shared" si="33"/>
        <v>0</v>
      </c>
      <c r="N318" s="48">
        <v>0</v>
      </c>
      <c r="O318" s="48"/>
      <c r="P318" s="48"/>
      <c r="Q318" s="48"/>
      <c r="R318" s="49">
        <v>0</v>
      </c>
      <c r="S318" s="49"/>
      <c r="T318" s="49"/>
      <c r="U318" s="54"/>
      <c r="V318" s="51">
        <f t="shared" si="34"/>
        <v>0</v>
      </c>
      <c r="W318" s="52">
        <f t="shared" si="32"/>
        <v>0</v>
      </c>
      <c r="X318" s="52">
        <f t="shared" si="35"/>
        <v>0</v>
      </c>
      <c r="Y318" s="52">
        <f t="shared" si="38"/>
        <v>0</v>
      </c>
      <c r="Z318" s="52">
        <f t="shared" si="38"/>
        <v>0</v>
      </c>
      <c r="AA318" s="52">
        <f t="shared" si="38"/>
        <v>0</v>
      </c>
      <c r="AB318" s="52">
        <f t="shared" si="38"/>
        <v>0</v>
      </c>
      <c r="AC318" s="52">
        <f t="shared" si="38"/>
        <v>0</v>
      </c>
      <c r="AD318" s="52">
        <f t="shared" si="38"/>
        <v>0</v>
      </c>
      <c r="AE318" s="52">
        <f t="shared" si="38"/>
        <v>0</v>
      </c>
      <c r="AF318" s="52">
        <f t="shared" si="38"/>
        <v>0</v>
      </c>
      <c r="AG318" s="52">
        <f t="shared" si="38"/>
        <v>0</v>
      </c>
      <c r="AH318" s="52">
        <f t="shared" si="38"/>
        <v>0</v>
      </c>
      <c r="AI318" s="52">
        <f t="shared" si="38"/>
        <v>0</v>
      </c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  <c r="BV318" s="53"/>
      <c r="BW318" s="53"/>
      <c r="BX318" s="53"/>
      <c r="BY318" s="53"/>
      <c r="BZ318" s="53"/>
      <c r="CA318" s="53"/>
    </row>
    <row r="319" spans="1:79" s="66" customFormat="1" ht="24" customHeight="1" x14ac:dyDescent="0.25">
      <c r="A319" s="56" t="s">
        <v>739</v>
      </c>
      <c r="B319" s="57" t="s">
        <v>740</v>
      </c>
      <c r="C319" s="58" t="s">
        <v>741</v>
      </c>
      <c r="D319" s="58"/>
      <c r="E319" s="58"/>
      <c r="F319" s="57" t="s">
        <v>742</v>
      </c>
      <c r="G319" s="59" t="s">
        <v>743</v>
      </c>
      <c r="H319" s="59"/>
      <c r="I319" s="60">
        <v>4916503</v>
      </c>
      <c r="J319" s="60"/>
      <c r="K319" s="60"/>
      <c r="L319" s="60"/>
      <c r="M319" s="60">
        <f>M320</f>
        <v>5067580.68</v>
      </c>
      <c r="N319" s="61">
        <v>0.44923351007819989</v>
      </c>
      <c r="O319" s="61"/>
      <c r="P319" s="61"/>
      <c r="Q319" s="61"/>
      <c r="R319" s="62">
        <v>-2707845.1</v>
      </c>
      <c r="S319" s="62"/>
      <c r="T319" s="62"/>
      <c r="V319" s="64">
        <f t="shared" si="34"/>
        <v>253379.03399999999</v>
      </c>
      <c r="W319" s="68">
        <v>8378210</v>
      </c>
      <c r="X319" s="68">
        <f t="shared" si="35"/>
        <v>698184.16666666663</v>
      </c>
      <c r="Y319" s="68">
        <f t="shared" si="38"/>
        <v>698184.16666666663</v>
      </c>
      <c r="Z319" s="68">
        <f t="shared" si="38"/>
        <v>698184.16666666663</v>
      </c>
      <c r="AA319" s="68">
        <f t="shared" si="38"/>
        <v>698184.16666666663</v>
      </c>
      <c r="AB319" s="68">
        <f t="shared" si="38"/>
        <v>698184.16666666663</v>
      </c>
      <c r="AC319" s="68">
        <f t="shared" si="38"/>
        <v>698184.16666666663</v>
      </c>
      <c r="AD319" s="68">
        <f t="shared" si="38"/>
        <v>698184.16666666663</v>
      </c>
      <c r="AE319" s="68">
        <f t="shared" si="38"/>
        <v>698184.16666666663</v>
      </c>
      <c r="AF319" s="68">
        <f t="shared" si="38"/>
        <v>698184.16666666663</v>
      </c>
      <c r="AG319" s="68">
        <f t="shared" si="38"/>
        <v>698184.16666666663</v>
      </c>
      <c r="AH319" s="68">
        <f t="shared" si="38"/>
        <v>698184.16666666663</v>
      </c>
      <c r="AI319" s="68">
        <f t="shared" si="38"/>
        <v>698184.16666666663</v>
      </c>
    </row>
    <row r="320" spans="1:79" s="40" customFormat="1" ht="25.5" customHeight="1" x14ac:dyDescent="0.25">
      <c r="A320" s="32" t="s">
        <v>739</v>
      </c>
      <c r="B320" s="33" t="s">
        <v>744</v>
      </c>
      <c r="C320" s="34" t="s">
        <v>745</v>
      </c>
      <c r="D320" s="34"/>
      <c r="E320" s="34"/>
      <c r="F320" s="35" t="s">
        <v>746</v>
      </c>
      <c r="G320" s="36" t="s">
        <v>747</v>
      </c>
      <c r="H320" s="36"/>
      <c r="I320" s="37">
        <v>4916503</v>
      </c>
      <c r="J320" s="37"/>
      <c r="K320" s="37"/>
      <c r="L320" s="37"/>
      <c r="M320" s="37">
        <f>M321+M323+M325+M344+M346+M347+M328</f>
        <v>5067580.68</v>
      </c>
      <c r="N320" s="38">
        <v>0.44923351007819989</v>
      </c>
      <c r="O320" s="38"/>
      <c r="P320" s="38"/>
      <c r="Q320" s="38"/>
      <c r="R320" s="39">
        <v>-2707845.1</v>
      </c>
      <c r="S320" s="39"/>
      <c r="T320" s="39"/>
      <c r="V320" s="41">
        <f t="shared" si="34"/>
        <v>253379.03399999999</v>
      </c>
      <c r="W320" s="42">
        <v>8378210</v>
      </c>
      <c r="X320" s="42">
        <f t="shared" si="35"/>
        <v>698184.16666666663</v>
      </c>
      <c r="Y320" s="42">
        <f t="shared" si="38"/>
        <v>698184.16666666663</v>
      </c>
      <c r="Z320" s="42">
        <f t="shared" si="38"/>
        <v>698184.16666666663</v>
      </c>
      <c r="AA320" s="42">
        <f t="shared" si="38"/>
        <v>698184.16666666663</v>
      </c>
      <c r="AB320" s="42">
        <f t="shared" si="38"/>
        <v>698184.16666666663</v>
      </c>
      <c r="AC320" s="42">
        <f t="shared" si="38"/>
        <v>698184.16666666663</v>
      </c>
      <c r="AD320" s="42">
        <f t="shared" si="38"/>
        <v>698184.16666666663</v>
      </c>
      <c r="AE320" s="42">
        <f t="shared" si="38"/>
        <v>698184.16666666663</v>
      </c>
      <c r="AF320" s="42">
        <f t="shared" si="38"/>
        <v>698184.16666666663</v>
      </c>
      <c r="AG320" s="42">
        <f t="shared" si="38"/>
        <v>698184.16666666663</v>
      </c>
      <c r="AH320" s="42">
        <f t="shared" si="38"/>
        <v>698184.16666666663</v>
      </c>
      <c r="AI320" s="42">
        <f t="shared" si="38"/>
        <v>698184.16666666663</v>
      </c>
    </row>
    <row r="321" spans="1:35" s="40" customFormat="1" ht="23.25" customHeight="1" x14ac:dyDescent="0.25">
      <c r="A321" s="32" t="s">
        <v>739</v>
      </c>
      <c r="B321" s="35" t="s">
        <v>744</v>
      </c>
      <c r="C321" s="34" t="s">
        <v>748</v>
      </c>
      <c r="D321" s="34"/>
      <c r="E321" s="34"/>
      <c r="F321" s="35" t="s">
        <v>749</v>
      </c>
      <c r="G321" s="36" t="s">
        <v>750</v>
      </c>
      <c r="H321" s="36"/>
      <c r="I321" s="37">
        <v>1581</v>
      </c>
      <c r="J321" s="37"/>
      <c r="K321" s="37"/>
      <c r="L321" s="37"/>
      <c r="M321" s="37">
        <f>M322</f>
        <v>1581</v>
      </c>
      <c r="N321" s="38">
        <v>0</v>
      </c>
      <c r="O321" s="38"/>
      <c r="P321" s="38"/>
      <c r="Q321" s="38"/>
      <c r="R321" s="39">
        <v>-1581</v>
      </c>
      <c r="S321" s="39"/>
      <c r="T321" s="39"/>
      <c r="V321" s="41">
        <f t="shared" si="34"/>
        <v>79.050000000000011</v>
      </c>
      <c r="W321" s="88">
        <v>8378210</v>
      </c>
      <c r="X321" s="42">
        <f t="shared" si="35"/>
        <v>698184.16666666663</v>
      </c>
      <c r="Y321" s="42">
        <f t="shared" si="38"/>
        <v>698184.16666666663</v>
      </c>
      <c r="Z321" s="42">
        <f t="shared" si="38"/>
        <v>698184.16666666663</v>
      </c>
      <c r="AA321" s="42">
        <f t="shared" si="38"/>
        <v>698184.16666666663</v>
      </c>
      <c r="AB321" s="42">
        <f t="shared" si="38"/>
        <v>698184.16666666663</v>
      </c>
      <c r="AC321" s="42">
        <f t="shared" si="38"/>
        <v>698184.16666666663</v>
      </c>
      <c r="AD321" s="42">
        <f t="shared" si="38"/>
        <v>698184.16666666663</v>
      </c>
      <c r="AE321" s="42">
        <f t="shared" si="38"/>
        <v>698184.16666666663</v>
      </c>
      <c r="AF321" s="42">
        <f t="shared" si="38"/>
        <v>698184.16666666663</v>
      </c>
      <c r="AG321" s="42">
        <f t="shared" si="38"/>
        <v>698184.16666666663</v>
      </c>
      <c r="AH321" s="42">
        <f t="shared" si="38"/>
        <v>698184.16666666663</v>
      </c>
      <c r="AI321" s="42">
        <f t="shared" si="38"/>
        <v>698184.16666666663</v>
      </c>
    </row>
    <row r="322" spans="1:35" s="40" customFormat="1" ht="21.75" customHeight="1" x14ac:dyDescent="0.25">
      <c r="A322" s="32" t="s">
        <v>739</v>
      </c>
      <c r="B322" s="35" t="s">
        <v>744</v>
      </c>
      <c r="C322" s="34" t="s">
        <v>748</v>
      </c>
      <c r="D322" s="34"/>
      <c r="E322" s="34"/>
      <c r="F322" s="35" t="s">
        <v>751</v>
      </c>
      <c r="G322" s="36" t="s">
        <v>752</v>
      </c>
      <c r="H322" s="36"/>
      <c r="I322" s="37">
        <v>1581</v>
      </c>
      <c r="J322" s="37"/>
      <c r="K322" s="37"/>
      <c r="L322" s="37"/>
      <c r="M322" s="37">
        <f>I322+K322-L322</f>
        <v>1581</v>
      </c>
      <c r="N322" s="38">
        <v>0</v>
      </c>
      <c r="O322" s="38"/>
      <c r="P322" s="38"/>
      <c r="Q322" s="38"/>
      <c r="R322" s="39">
        <v>-1581</v>
      </c>
      <c r="S322" s="39"/>
      <c r="T322" s="39"/>
      <c r="V322" s="55">
        <f t="shared" si="34"/>
        <v>79.050000000000011</v>
      </c>
      <c r="W322" s="42">
        <v>185438</v>
      </c>
      <c r="X322" s="42">
        <f t="shared" si="35"/>
        <v>15453.166666666666</v>
      </c>
      <c r="Y322" s="42">
        <f t="shared" si="38"/>
        <v>15453.166666666666</v>
      </c>
      <c r="Z322" s="42">
        <f t="shared" si="38"/>
        <v>15453.166666666666</v>
      </c>
      <c r="AA322" s="42">
        <f t="shared" si="38"/>
        <v>15453.166666666666</v>
      </c>
      <c r="AB322" s="42">
        <f t="shared" si="38"/>
        <v>15453.166666666666</v>
      </c>
      <c r="AC322" s="42">
        <f t="shared" si="38"/>
        <v>15453.166666666666</v>
      </c>
      <c r="AD322" s="42">
        <f t="shared" si="38"/>
        <v>15453.166666666666</v>
      </c>
      <c r="AE322" s="42">
        <f t="shared" si="38"/>
        <v>15453.166666666666</v>
      </c>
      <c r="AF322" s="42">
        <f t="shared" si="38"/>
        <v>15453.166666666666</v>
      </c>
      <c r="AG322" s="42">
        <f t="shared" si="38"/>
        <v>15453.166666666666</v>
      </c>
      <c r="AH322" s="42">
        <f t="shared" si="38"/>
        <v>15453.166666666666</v>
      </c>
      <c r="AI322" s="42">
        <f t="shared" si="38"/>
        <v>15453.166666666666</v>
      </c>
    </row>
    <row r="323" spans="1:35" s="40" customFormat="1" ht="19.5" customHeight="1" x14ac:dyDescent="0.25">
      <c r="A323" s="32" t="s">
        <v>739</v>
      </c>
      <c r="B323" s="35" t="s">
        <v>744</v>
      </c>
      <c r="C323" s="34" t="s">
        <v>748</v>
      </c>
      <c r="D323" s="34"/>
      <c r="E323" s="34"/>
      <c r="F323" s="35" t="s">
        <v>753</v>
      </c>
      <c r="G323" s="36" t="s">
        <v>754</v>
      </c>
      <c r="H323" s="36"/>
      <c r="I323" s="37">
        <v>9570</v>
      </c>
      <c r="J323" s="37"/>
      <c r="K323" s="37"/>
      <c r="L323" s="37"/>
      <c r="M323" s="37">
        <f>M324</f>
        <v>9570</v>
      </c>
      <c r="N323" s="38">
        <v>0</v>
      </c>
      <c r="O323" s="38"/>
      <c r="P323" s="38"/>
      <c r="Q323" s="38"/>
      <c r="R323" s="39">
        <v>-9570</v>
      </c>
      <c r="S323" s="39"/>
      <c r="T323" s="39"/>
      <c r="V323" s="41">
        <f t="shared" si="34"/>
        <v>478.5</v>
      </c>
      <c r="W323" s="42">
        <v>10044</v>
      </c>
      <c r="X323" s="42">
        <f t="shared" si="35"/>
        <v>837</v>
      </c>
      <c r="Y323" s="42">
        <f t="shared" si="38"/>
        <v>837</v>
      </c>
      <c r="Z323" s="42">
        <f t="shared" si="38"/>
        <v>837</v>
      </c>
      <c r="AA323" s="42">
        <f t="shared" si="38"/>
        <v>837</v>
      </c>
      <c r="AB323" s="42">
        <f t="shared" si="38"/>
        <v>837</v>
      </c>
      <c r="AC323" s="42">
        <f t="shared" si="38"/>
        <v>837</v>
      </c>
      <c r="AD323" s="42">
        <f t="shared" si="38"/>
        <v>837</v>
      </c>
      <c r="AE323" s="42">
        <f t="shared" si="38"/>
        <v>837</v>
      </c>
      <c r="AF323" s="42">
        <f t="shared" si="38"/>
        <v>837</v>
      </c>
      <c r="AG323" s="42">
        <f t="shared" si="38"/>
        <v>837</v>
      </c>
      <c r="AH323" s="42">
        <f t="shared" si="38"/>
        <v>837</v>
      </c>
      <c r="AI323" s="42">
        <f t="shared" si="38"/>
        <v>837</v>
      </c>
    </row>
    <row r="324" spans="1:35" s="40" customFormat="1" ht="25.5" customHeight="1" x14ac:dyDescent="0.25">
      <c r="A324" s="32" t="s">
        <v>739</v>
      </c>
      <c r="B324" s="35" t="s">
        <v>744</v>
      </c>
      <c r="C324" s="34" t="s">
        <v>748</v>
      </c>
      <c r="D324" s="34"/>
      <c r="E324" s="34"/>
      <c r="F324" s="35" t="s">
        <v>753</v>
      </c>
      <c r="G324" s="36" t="s">
        <v>755</v>
      </c>
      <c r="H324" s="36"/>
      <c r="I324" s="37">
        <v>9570</v>
      </c>
      <c r="J324" s="37"/>
      <c r="K324" s="37"/>
      <c r="L324" s="37"/>
      <c r="M324" s="37">
        <f>I324+K324-L324</f>
        <v>9570</v>
      </c>
      <c r="N324" s="38">
        <v>0</v>
      </c>
      <c r="O324" s="38"/>
      <c r="P324" s="38"/>
      <c r="Q324" s="38"/>
      <c r="R324" s="39">
        <v>-9570</v>
      </c>
      <c r="S324" s="39"/>
      <c r="T324" s="39"/>
      <c r="V324" s="55">
        <f t="shared" si="34"/>
        <v>478.5</v>
      </c>
      <c r="W324" s="42"/>
      <c r="X324" s="42">
        <f t="shared" si="35"/>
        <v>0</v>
      </c>
      <c r="Y324" s="42">
        <f t="shared" si="38"/>
        <v>0</v>
      </c>
      <c r="Z324" s="42">
        <f t="shared" si="38"/>
        <v>0</v>
      </c>
      <c r="AA324" s="42">
        <f t="shared" si="38"/>
        <v>0</v>
      </c>
      <c r="AB324" s="42">
        <f t="shared" si="38"/>
        <v>0</v>
      </c>
      <c r="AC324" s="42">
        <f t="shared" si="38"/>
        <v>0</v>
      </c>
      <c r="AD324" s="42">
        <f t="shared" si="38"/>
        <v>0</v>
      </c>
      <c r="AE324" s="42">
        <f t="shared" si="38"/>
        <v>0</v>
      </c>
      <c r="AF324" s="42">
        <f t="shared" si="38"/>
        <v>0</v>
      </c>
      <c r="AG324" s="42">
        <f t="shared" si="38"/>
        <v>0</v>
      </c>
      <c r="AH324" s="42">
        <f t="shared" si="38"/>
        <v>0</v>
      </c>
      <c r="AI324" s="42">
        <f t="shared" si="38"/>
        <v>0</v>
      </c>
    </row>
    <row r="325" spans="1:35" s="40" customFormat="1" ht="23.25" customHeight="1" x14ac:dyDescent="0.25">
      <c r="A325" s="32" t="s">
        <v>739</v>
      </c>
      <c r="B325" s="35" t="s">
        <v>744</v>
      </c>
      <c r="C325" s="34" t="s">
        <v>748</v>
      </c>
      <c r="D325" s="34"/>
      <c r="E325" s="34"/>
      <c r="F325" s="35" t="s">
        <v>756</v>
      </c>
      <c r="G325" s="36" t="s">
        <v>757</v>
      </c>
      <c r="H325" s="36"/>
      <c r="I325" s="37">
        <v>308934</v>
      </c>
      <c r="J325" s="37"/>
      <c r="K325" s="37"/>
      <c r="L325" s="37"/>
      <c r="M325" s="37">
        <f>SUM(M326:M327)</f>
        <v>372704.37</v>
      </c>
      <c r="N325" s="38">
        <v>0.54231887717117577</v>
      </c>
      <c r="O325" s="38"/>
      <c r="P325" s="38"/>
      <c r="Q325" s="38"/>
      <c r="R325" s="39">
        <v>-141393.26</v>
      </c>
      <c r="S325" s="39"/>
      <c r="T325" s="39"/>
      <c r="V325" s="41">
        <f t="shared" si="34"/>
        <v>18635.218499999999</v>
      </c>
      <c r="W325" s="42">
        <f t="shared" ref="W325:W343" si="39">M325+V325</f>
        <v>391339.58850000001</v>
      </c>
      <c r="X325" s="42">
        <f t="shared" si="35"/>
        <v>32611.632375000001</v>
      </c>
      <c r="Y325" s="42">
        <f t="shared" si="38"/>
        <v>32611.632375000001</v>
      </c>
      <c r="Z325" s="42">
        <f t="shared" si="38"/>
        <v>32611.632375000001</v>
      </c>
      <c r="AA325" s="42">
        <f t="shared" si="38"/>
        <v>32611.632375000001</v>
      </c>
      <c r="AB325" s="42">
        <f t="shared" si="38"/>
        <v>32611.632375000001</v>
      </c>
      <c r="AC325" s="42">
        <f t="shared" si="38"/>
        <v>32611.632375000001</v>
      </c>
      <c r="AD325" s="42">
        <f t="shared" si="38"/>
        <v>32611.632375000001</v>
      </c>
      <c r="AE325" s="42">
        <f t="shared" si="38"/>
        <v>32611.632375000001</v>
      </c>
      <c r="AF325" s="42">
        <f t="shared" si="38"/>
        <v>32611.632375000001</v>
      </c>
      <c r="AG325" s="42">
        <f t="shared" si="38"/>
        <v>32611.632375000001</v>
      </c>
      <c r="AH325" s="42">
        <f t="shared" si="38"/>
        <v>32611.632375000001</v>
      </c>
      <c r="AI325" s="42">
        <f t="shared" si="38"/>
        <v>32611.632375000001</v>
      </c>
    </row>
    <row r="326" spans="1:35" s="40" customFormat="1" ht="24.75" customHeight="1" x14ac:dyDescent="0.25">
      <c r="A326" s="32" t="s">
        <v>739</v>
      </c>
      <c r="B326" s="35" t="s">
        <v>744</v>
      </c>
      <c r="C326" s="34" t="s">
        <v>748</v>
      </c>
      <c r="D326" s="34"/>
      <c r="E326" s="34"/>
      <c r="F326" s="35" t="s">
        <v>756</v>
      </c>
      <c r="G326" s="36" t="s">
        <v>757</v>
      </c>
      <c r="H326" s="36"/>
      <c r="I326" s="37">
        <v>144467</v>
      </c>
      <c r="J326" s="37"/>
      <c r="K326" s="37"/>
      <c r="L326" s="37"/>
      <c r="M326" s="37">
        <f>I326+K326-L326</f>
        <v>144467</v>
      </c>
      <c r="N326" s="38">
        <v>0</v>
      </c>
      <c r="O326" s="38"/>
      <c r="P326" s="38"/>
      <c r="Q326" s="38"/>
      <c r="R326" s="39">
        <v>-144467</v>
      </c>
      <c r="S326" s="39"/>
      <c r="T326" s="39"/>
      <c r="V326" s="55">
        <f t="shared" si="34"/>
        <v>7223.35</v>
      </c>
      <c r="W326" s="42">
        <f t="shared" si="39"/>
        <v>151690.35</v>
      </c>
      <c r="X326" s="42">
        <f t="shared" si="35"/>
        <v>12640.862500000001</v>
      </c>
      <c r="Y326" s="42">
        <f t="shared" si="38"/>
        <v>12640.862500000001</v>
      </c>
      <c r="Z326" s="42">
        <f t="shared" si="38"/>
        <v>12640.862500000001</v>
      </c>
      <c r="AA326" s="42">
        <f t="shared" si="38"/>
        <v>12640.862500000001</v>
      </c>
      <c r="AB326" s="42">
        <f t="shared" si="38"/>
        <v>12640.862500000001</v>
      </c>
      <c r="AC326" s="42">
        <f t="shared" si="38"/>
        <v>12640.862500000001</v>
      </c>
      <c r="AD326" s="42">
        <f t="shared" si="38"/>
        <v>12640.862500000001</v>
      </c>
      <c r="AE326" s="42">
        <f t="shared" si="38"/>
        <v>12640.862500000001</v>
      </c>
      <c r="AF326" s="42">
        <f t="shared" si="38"/>
        <v>12640.862500000001</v>
      </c>
      <c r="AG326" s="42">
        <f t="shared" si="38"/>
        <v>12640.862500000001</v>
      </c>
      <c r="AH326" s="42">
        <f t="shared" si="38"/>
        <v>12640.862500000001</v>
      </c>
      <c r="AI326" s="42">
        <f t="shared" si="38"/>
        <v>12640.862500000001</v>
      </c>
    </row>
    <row r="327" spans="1:35" s="40" customFormat="1" ht="24.75" customHeight="1" x14ac:dyDescent="0.25">
      <c r="A327" s="32" t="s">
        <v>739</v>
      </c>
      <c r="B327" s="35" t="s">
        <v>744</v>
      </c>
      <c r="C327" s="34" t="s">
        <v>748</v>
      </c>
      <c r="D327" s="34"/>
      <c r="E327" s="34"/>
      <c r="F327" s="35" t="s">
        <v>758</v>
      </c>
      <c r="G327" s="36" t="s">
        <v>759</v>
      </c>
      <c r="H327" s="36"/>
      <c r="I327" s="37">
        <v>164467</v>
      </c>
      <c r="J327" s="37"/>
      <c r="K327" s="37">
        <v>63770.37</v>
      </c>
      <c r="L327" s="37"/>
      <c r="M327" s="37">
        <f>I327+K327-L327</f>
        <v>228237.37</v>
      </c>
      <c r="N327" s="38">
        <v>1.0186890987249722</v>
      </c>
      <c r="O327" s="38"/>
      <c r="P327" s="38"/>
      <c r="Q327" s="38"/>
      <c r="R327" s="39">
        <v>3073.74</v>
      </c>
      <c r="S327" s="39"/>
      <c r="T327" s="39"/>
      <c r="V327" s="55">
        <f t="shared" si="34"/>
        <v>11411.8685</v>
      </c>
      <c r="W327" s="42">
        <f t="shared" si="39"/>
        <v>239649.23850000001</v>
      </c>
      <c r="X327" s="42">
        <f t="shared" si="35"/>
        <v>19970.769875000002</v>
      </c>
      <c r="Y327" s="42">
        <f t="shared" si="38"/>
        <v>19970.769875000002</v>
      </c>
      <c r="Z327" s="42">
        <f t="shared" si="38"/>
        <v>19970.769875000002</v>
      </c>
      <c r="AA327" s="42">
        <f t="shared" si="38"/>
        <v>19970.769875000002</v>
      </c>
      <c r="AB327" s="42">
        <f t="shared" si="38"/>
        <v>19970.769875000002</v>
      </c>
      <c r="AC327" s="42">
        <f t="shared" si="38"/>
        <v>19970.769875000002</v>
      </c>
      <c r="AD327" s="42">
        <f t="shared" si="38"/>
        <v>19970.769875000002</v>
      </c>
      <c r="AE327" s="42">
        <f t="shared" si="38"/>
        <v>19970.769875000002</v>
      </c>
      <c r="AF327" s="42">
        <f t="shared" si="38"/>
        <v>19970.769875000002</v>
      </c>
      <c r="AG327" s="42">
        <f t="shared" si="38"/>
        <v>19970.769875000002</v>
      </c>
      <c r="AH327" s="42">
        <f t="shared" si="38"/>
        <v>19970.769875000002</v>
      </c>
      <c r="AI327" s="42">
        <f t="shared" si="38"/>
        <v>19970.769875000002</v>
      </c>
    </row>
    <row r="328" spans="1:35" s="40" customFormat="1" ht="23.25" customHeight="1" x14ac:dyDescent="0.25">
      <c r="A328" s="32" t="s">
        <v>739</v>
      </c>
      <c r="B328" s="35" t="s">
        <v>744</v>
      </c>
      <c r="C328" s="34" t="s">
        <v>748</v>
      </c>
      <c r="D328" s="34"/>
      <c r="E328" s="34"/>
      <c r="F328" s="35" t="s">
        <v>760</v>
      </c>
      <c r="G328" s="36" t="s">
        <v>761</v>
      </c>
      <c r="H328" s="36"/>
      <c r="I328" s="37">
        <v>2073687</v>
      </c>
      <c r="J328" s="37"/>
      <c r="K328" s="37"/>
      <c r="L328" s="37"/>
      <c r="M328" s="37">
        <f>SUM(M329:M343)</f>
        <v>2115315.5099999998</v>
      </c>
      <c r="N328" s="38">
        <v>0.35620494317609164</v>
      </c>
      <c r="O328" s="38"/>
      <c r="P328" s="38"/>
      <c r="Q328" s="38"/>
      <c r="R328" s="39">
        <v>-1335029.44</v>
      </c>
      <c r="S328" s="39"/>
      <c r="T328" s="39"/>
      <c r="V328" s="41">
        <f t="shared" si="34"/>
        <v>105765.77549999999</v>
      </c>
      <c r="W328" s="42">
        <f t="shared" si="39"/>
        <v>2221081.2854999998</v>
      </c>
      <c r="X328" s="42">
        <f t="shared" si="35"/>
        <v>185090.10712499998</v>
      </c>
      <c r="Y328" s="42">
        <f t="shared" si="38"/>
        <v>185090.10712499998</v>
      </c>
      <c r="Z328" s="42">
        <f t="shared" si="38"/>
        <v>185090.10712499998</v>
      </c>
      <c r="AA328" s="42">
        <f t="shared" si="38"/>
        <v>185090.10712499998</v>
      </c>
      <c r="AB328" s="42">
        <f t="shared" si="38"/>
        <v>185090.10712499998</v>
      </c>
      <c r="AC328" s="42">
        <f t="shared" si="38"/>
        <v>185090.10712499998</v>
      </c>
      <c r="AD328" s="42">
        <f t="shared" si="38"/>
        <v>185090.10712499998</v>
      </c>
      <c r="AE328" s="42">
        <f t="shared" si="38"/>
        <v>185090.10712499998</v>
      </c>
      <c r="AF328" s="42">
        <f t="shared" si="38"/>
        <v>185090.10712499998</v>
      </c>
      <c r="AG328" s="42">
        <f t="shared" si="38"/>
        <v>185090.10712499998</v>
      </c>
      <c r="AH328" s="42">
        <f t="shared" si="38"/>
        <v>185090.10712499998</v>
      </c>
      <c r="AI328" s="42">
        <f t="shared" si="38"/>
        <v>185090.10712499998</v>
      </c>
    </row>
    <row r="329" spans="1:35" s="40" customFormat="1" ht="21.75" customHeight="1" x14ac:dyDescent="0.25">
      <c r="A329" s="32" t="s">
        <v>739</v>
      </c>
      <c r="B329" s="35" t="s">
        <v>744</v>
      </c>
      <c r="C329" s="34" t="s">
        <v>748</v>
      </c>
      <c r="D329" s="34"/>
      <c r="E329" s="34"/>
      <c r="F329" s="35" t="s">
        <v>760</v>
      </c>
      <c r="G329" s="36" t="s">
        <v>761</v>
      </c>
      <c r="H329" s="36"/>
      <c r="I329" s="37">
        <v>940774.73</v>
      </c>
      <c r="J329" s="37"/>
      <c r="K329" s="37"/>
      <c r="L329" s="37"/>
      <c r="M329" s="37">
        <f>I329+K329-L329</f>
        <v>940774.73</v>
      </c>
      <c r="N329" s="38">
        <v>0</v>
      </c>
      <c r="O329" s="38"/>
      <c r="P329" s="38"/>
      <c r="Q329" s="38"/>
      <c r="R329" s="39">
        <v>-940774.73</v>
      </c>
      <c r="S329" s="39"/>
      <c r="T329" s="39"/>
      <c r="V329" s="55">
        <f t="shared" si="34"/>
        <v>47038.736499999999</v>
      </c>
      <c r="W329" s="42">
        <f t="shared" si="39"/>
        <v>987813.46649999998</v>
      </c>
      <c r="X329" s="42">
        <f t="shared" si="35"/>
        <v>82317.788874999998</v>
      </c>
      <c r="Y329" s="42">
        <f t="shared" si="38"/>
        <v>82317.788874999998</v>
      </c>
      <c r="Z329" s="42">
        <f t="shared" si="38"/>
        <v>82317.788874999998</v>
      </c>
      <c r="AA329" s="42">
        <f t="shared" si="38"/>
        <v>82317.788874999998</v>
      </c>
      <c r="AB329" s="42">
        <f t="shared" si="38"/>
        <v>82317.788874999998</v>
      </c>
      <c r="AC329" s="42">
        <f t="shared" si="38"/>
        <v>82317.788874999998</v>
      </c>
      <c r="AD329" s="42">
        <f t="shared" si="38"/>
        <v>82317.788874999998</v>
      </c>
      <c r="AE329" s="42">
        <f t="shared" si="38"/>
        <v>82317.788874999998</v>
      </c>
      <c r="AF329" s="42">
        <f t="shared" si="38"/>
        <v>82317.788874999998</v>
      </c>
      <c r="AG329" s="42">
        <f t="shared" si="38"/>
        <v>82317.788874999998</v>
      </c>
      <c r="AH329" s="42">
        <f t="shared" si="38"/>
        <v>82317.788874999998</v>
      </c>
      <c r="AI329" s="42">
        <f t="shared" si="38"/>
        <v>82317.788874999998</v>
      </c>
    </row>
    <row r="330" spans="1:35" s="40" customFormat="1" ht="21.75" customHeight="1" x14ac:dyDescent="0.25">
      <c r="A330" s="32" t="s">
        <v>739</v>
      </c>
      <c r="B330" s="35" t="s">
        <v>744</v>
      </c>
      <c r="C330" s="34" t="s">
        <v>748</v>
      </c>
      <c r="D330" s="34"/>
      <c r="E330" s="34"/>
      <c r="F330" s="35" t="s">
        <v>762</v>
      </c>
      <c r="G330" s="36" t="s">
        <v>763</v>
      </c>
      <c r="H330" s="36"/>
      <c r="I330" s="37">
        <v>0</v>
      </c>
      <c r="J330" s="37"/>
      <c r="K330" s="37"/>
      <c r="L330" s="37"/>
      <c r="M330" s="37">
        <f t="shared" ref="M330:M343" si="40">I330+K330-L330</f>
        <v>0</v>
      </c>
      <c r="N330" s="38">
        <v>0</v>
      </c>
      <c r="O330" s="38"/>
      <c r="P330" s="38"/>
      <c r="Q330" s="38"/>
      <c r="R330" s="39">
        <v>0</v>
      </c>
      <c r="S330" s="39"/>
      <c r="T330" s="39"/>
      <c r="V330" s="55">
        <f t="shared" si="34"/>
        <v>0</v>
      </c>
      <c r="W330" s="42">
        <f t="shared" si="39"/>
        <v>0</v>
      </c>
      <c r="X330" s="42">
        <f t="shared" si="35"/>
        <v>0</v>
      </c>
      <c r="Y330" s="42">
        <f t="shared" si="38"/>
        <v>0</v>
      </c>
      <c r="Z330" s="42">
        <f t="shared" si="38"/>
        <v>0</v>
      </c>
      <c r="AA330" s="42">
        <f t="shared" si="38"/>
        <v>0</v>
      </c>
      <c r="AB330" s="42">
        <f t="shared" si="38"/>
        <v>0</v>
      </c>
      <c r="AC330" s="42">
        <f t="shared" si="38"/>
        <v>0</v>
      </c>
      <c r="AD330" s="42">
        <f t="shared" si="38"/>
        <v>0</v>
      </c>
      <c r="AE330" s="42">
        <f t="shared" si="38"/>
        <v>0</v>
      </c>
      <c r="AF330" s="42">
        <f t="shared" si="38"/>
        <v>0</v>
      </c>
      <c r="AG330" s="42">
        <f t="shared" si="38"/>
        <v>0</v>
      </c>
      <c r="AH330" s="42">
        <f t="shared" si="38"/>
        <v>0</v>
      </c>
      <c r="AI330" s="42">
        <f t="shared" si="38"/>
        <v>0</v>
      </c>
    </row>
    <row r="331" spans="1:35" s="40" customFormat="1" ht="22.5" customHeight="1" x14ac:dyDescent="0.25">
      <c r="A331" s="32" t="s">
        <v>739</v>
      </c>
      <c r="B331" s="35" t="s">
        <v>744</v>
      </c>
      <c r="C331" s="34" t="s">
        <v>748</v>
      </c>
      <c r="D331" s="34"/>
      <c r="E331" s="34"/>
      <c r="F331" s="35" t="s">
        <v>764</v>
      </c>
      <c r="G331" s="36" t="s">
        <v>765</v>
      </c>
      <c r="H331" s="36"/>
      <c r="I331" s="37">
        <v>0</v>
      </c>
      <c r="J331" s="37"/>
      <c r="K331" s="37"/>
      <c r="L331" s="37"/>
      <c r="M331" s="37">
        <f t="shared" si="40"/>
        <v>0</v>
      </c>
      <c r="N331" s="38">
        <v>0</v>
      </c>
      <c r="O331" s="38"/>
      <c r="P331" s="38"/>
      <c r="Q331" s="38"/>
      <c r="R331" s="39">
        <v>0</v>
      </c>
      <c r="S331" s="39"/>
      <c r="T331" s="39"/>
      <c r="V331" s="55">
        <f t="shared" si="34"/>
        <v>0</v>
      </c>
      <c r="W331" s="42">
        <f t="shared" si="39"/>
        <v>0</v>
      </c>
      <c r="X331" s="42">
        <f t="shared" si="35"/>
        <v>0</v>
      </c>
      <c r="Y331" s="42">
        <f t="shared" si="38"/>
        <v>0</v>
      </c>
      <c r="Z331" s="42">
        <f t="shared" si="38"/>
        <v>0</v>
      </c>
      <c r="AA331" s="42">
        <f t="shared" si="38"/>
        <v>0</v>
      </c>
      <c r="AB331" s="42">
        <f t="shared" si="38"/>
        <v>0</v>
      </c>
      <c r="AC331" s="42">
        <f t="shared" si="38"/>
        <v>0</v>
      </c>
      <c r="AD331" s="42">
        <f t="shared" si="38"/>
        <v>0</v>
      </c>
      <c r="AE331" s="42">
        <f t="shared" si="38"/>
        <v>0</v>
      </c>
      <c r="AF331" s="42">
        <f t="shared" si="38"/>
        <v>0</v>
      </c>
      <c r="AG331" s="42">
        <f t="shared" si="38"/>
        <v>0</v>
      </c>
      <c r="AH331" s="42">
        <f t="shared" si="38"/>
        <v>0</v>
      </c>
      <c r="AI331" s="42">
        <f t="shared" si="38"/>
        <v>0</v>
      </c>
    </row>
    <row r="332" spans="1:35" s="40" customFormat="1" ht="24" customHeight="1" x14ac:dyDescent="0.25">
      <c r="A332" s="32" t="s">
        <v>739</v>
      </c>
      <c r="B332" s="35" t="s">
        <v>744</v>
      </c>
      <c r="C332" s="34" t="s">
        <v>748</v>
      </c>
      <c r="D332" s="34"/>
      <c r="E332" s="34"/>
      <c r="F332" s="35" t="s">
        <v>766</v>
      </c>
      <c r="G332" s="36" t="s">
        <v>767</v>
      </c>
      <c r="H332" s="36"/>
      <c r="I332" s="37">
        <v>0</v>
      </c>
      <c r="J332" s="37"/>
      <c r="K332" s="37"/>
      <c r="L332" s="37"/>
      <c r="M332" s="37">
        <f t="shared" si="40"/>
        <v>0</v>
      </c>
      <c r="N332" s="38">
        <v>0</v>
      </c>
      <c r="O332" s="38"/>
      <c r="P332" s="38"/>
      <c r="Q332" s="38"/>
      <c r="R332" s="39">
        <v>0</v>
      </c>
      <c r="S332" s="39"/>
      <c r="T332" s="39"/>
      <c r="V332" s="55">
        <f t="shared" ref="V332:V395" si="41">M332*0.05</f>
        <v>0</v>
      </c>
      <c r="W332" s="42">
        <f t="shared" si="39"/>
        <v>0</v>
      </c>
      <c r="X332" s="42">
        <f t="shared" ref="X332:X395" si="42">W332/12</f>
        <v>0</v>
      </c>
      <c r="Y332" s="42">
        <f t="shared" si="38"/>
        <v>0</v>
      </c>
      <c r="Z332" s="42">
        <f t="shared" si="38"/>
        <v>0</v>
      </c>
      <c r="AA332" s="42">
        <f t="shared" si="38"/>
        <v>0</v>
      </c>
      <c r="AB332" s="42">
        <f t="shared" si="38"/>
        <v>0</v>
      </c>
      <c r="AC332" s="42">
        <f t="shared" si="38"/>
        <v>0</v>
      </c>
      <c r="AD332" s="42">
        <f t="shared" si="38"/>
        <v>0</v>
      </c>
      <c r="AE332" s="42">
        <f t="shared" si="38"/>
        <v>0</v>
      </c>
      <c r="AF332" s="42">
        <f t="shared" si="38"/>
        <v>0</v>
      </c>
      <c r="AG332" s="42">
        <f t="shared" si="38"/>
        <v>0</v>
      </c>
      <c r="AH332" s="42">
        <f t="shared" si="38"/>
        <v>0</v>
      </c>
      <c r="AI332" s="42">
        <f t="shared" si="38"/>
        <v>0</v>
      </c>
    </row>
    <row r="333" spans="1:35" s="40" customFormat="1" ht="21.75" customHeight="1" x14ac:dyDescent="0.25">
      <c r="A333" s="32" t="s">
        <v>739</v>
      </c>
      <c r="B333" s="35" t="s">
        <v>744</v>
      </c>
      <c r="C333" s="34" t="s">
        <v>748</v>
      </c>
      <c r="D333" s="34"/>
      <c r="E333" s="34"/>
      <c r="F333" s="35" t="s">
        <v>768</v>
      </c>
      <c r="G333" s="36" t="s">
        <v>769</v>
      </c>
      <c r="H333" s="36"/>
      <c r="I333" s="37">
        <v>0</v>
      </c>
      <c r="J333" s="37"/>
      <c r="K333" s="37">
        <v>6500</v>
      </c>
      <c r="L333" s="37"/>
      <c r="M333" s="37">
        <f t="shared" si="40"/>
        <v>6500</v>
      </c>
      <c r="N333" s="38">
        <v>0</v>
      </c>
      <c r="O333" s="38"/>
      <c r="P333" s="38"/>
      <c r="Q333" s="38"/>
      <c r="R333" s="39">
        <v>6500</v>
      </c>
      <c r="S333" s="39"/>
      <c r="T333" s="39"/>
      <c r="V333" s="55">
        <f t="shared" si="41"/>
        <v>325</v>
      </c>
      <c r="W333" s="42">
        <f t="shared" si="39"/>
        <v>6825</v>
      </c>
      <c r="X333" s="42">
        <f t="shared" si="42"/>
        <v>568.75</v>
      </c>
      <c r="Y333" s="42">
        <f t="shared" si="38"/>
        <v>568.75</v>
      </c>
      <c r="Z333" s="42">
        <f t="shared" si="38"/>
        <v>568.75</v>
      </c>
      <c r="AA333" s="42">
        <f t="shared" si="38"/>
        <v>568.75</v>
      </c>
      <c r="AB333" s="42">
        <f t="shared" si="38"/>
        <v>568.75</v>
      </c>
      <c r="AC333" s="42">
        <f t="shared" si="38"/>
        <v>568.75</v>
      </c>
      <c r="AD333" s="42">
        <f t="shared" si="38"/>
        <v>568.75</v>
      </c>
      <c r="AE333" s="42">
        <f t="shared" si="38"/>
        <v>568.75</v>
      </c>
      <c r="AF333" s="42">
        <f t="shared" si="38"/>
        <v>568.75</v>
      </c>
      <c r="AG333" s="42">
        <f t="shared" si="38"/>
        <v>568.75</v>
      </c>
      <c r="AH333" s="42">
        <f t="shared" si="38"/>
        <v>568.75</v>
      </c>
      <c r="AI333" s="42">
        <f t="shared" si="38"/>
        <v>568.75</v>
      </c>
    </row>
    <row r="334" spans="1:35" s="40" customFormat="1" ht="22.5" customHeight="1" x14ac:dyDescent="0.25">
      <c r="A334" s="32" t="s">
        <v>739</v>
      </c>
      <c r="B334" s="35" t="s">
        <v>744</v>
      </c>
      <c r="C334" s="34" t="s">
        <v>748</v>
      </c>
      <c r="D334" s="34"/>
      <c r="E334" s="34"/>
      <c r="F334" s="35" t="s">
        <v>770</v>
      </c>
      <c r="G334" s="36" t="s">
        <v>771</v>
      </c>
      <c r="H334" s="36"/>
      <c r="I334" s="37">
        <v>0</v>
      </c>
      <c r="J334" s="37"/>
      <c r="K334" s="37"/>
      <c r="L334" s="37"/>
      <c r="M334" s="37">
        <f t="shared" si="40"/>
        <v>0</v>
      </c>
      <c r="N334" s="38">
        <v>0</v>
      </c>
      <c r="O334" s="38"/>
      <c r="P334" s="38"/>
      <c r="Q334" s="38"/>
      <c r="R334" s="39">
        <v>0</v>
      </c>
      <c r="S334" s="39"/>
      <c r="T334" s="39"/>
      <c r="V334" s="55">
        <f t="shared" si="41"/>
        <v>0</v>
      </c>
      <c r="W334" s="42">
        <f t="shared" si="39"/>
        <v>0</v>
      </c>
      <c r="X334" s="42">
        <f t="shared" si="42"/>
        <v>0</v>
      </c>
      <c r="Y334" s="42">
        <f t="shared" si="38"/>
        <v>0</v>
      </c>
      <c r="Z334" s="42">
        <f t="shared" si="38"/>
        <v>0</v>
      </c>
      <c r="AA334" s="42">
        <f t="shared" si="38"/>
        <v>0</v>
      </c>
      <c r="AB334" s="42">
        <f t="shared" si="38"/>
        <v>0</v>
      </c>
      <c r="AC334" s="42">
        <f t="shared" si="38"/>
        <v>0</v>
      </c>
      <c r="AD334" s="42">
        <f t="shared" si="38"/>
        <v>0</v>
      </c>
      <c r="AE334" s="42">
        <f t="shared" si="38"/>
        <v>0</v>
      </c>
      <c r="AF334" s="42">
        <f t="shared" si="38"/>
        <v>0</v>
      </c>
      <c r="AG334" s="42">
        <f t="shared" si="38"/>
        <v>0</v>
      </c>
      <c r="AH334" s="42">
        <f t="shared" si="38"/>
        <v>0</v>
      </c>
      <c r="AI334" s="42">
        <f t="shared" si="38"/>
        <v>0</v>
      </c>
    </row>
    <row r="335" spans="1:35" s="40" customFormat="1" ht="24.75" customHeight="1" x14ac:dyDescent="0.25">
      <c r="A335" s="32" t="s">
        <v>739</v>
      </c>
      <c r="B335" s="35" t="s">
        <v>744</v>
      </c>
      <c r="C335" s="34" t="s">
        <v>748</v>
      </c>
      <c r="D335" s="34"/>
      <c r="E335" s="34"/>
      <c r="F335" s="35" t="s">
        <v>772</v>
      </c>
      <c r="G335" s="36" t="s">
        <v>773</v>
      </c>
      <c r="H335" s="36"/>
      <c r="I335" s="37">
        <v>831272.53</v>
      </c>
      <c r="J335" s="37"/>
      <c r="K335" s="37"/>
      <c r="L335" s="37"/>
      <c r="M335" s="37">
        <f t="shared" si="40"/>
        <v>831272.53</v>
      </c>
      <c r="N335" s="38">
        <v>0.61481394074215345</v>
      </c>
      <c r="O335" s="38"/>
      <c r="P335" s="38"/>
      <c r="Q335" s="38"/>
      <c r="R335" s="39">
        <v>-320194.59000000003</v>
      </c>
      <c r="S335" s="39"/>
      <c r="T335" s="39"/>
      <c r="V335" s="55">
        <f t="shared" si="41"/>
        <v>41563.626500000006</v>
      </c>
      <c r="W335" s="42">
        <f t="shared" si="39"/>
        <v>872836.15650000004</v>
      </c>
      <c r="X335" s="42">
        <f t="shared" si="42"/>
        <v>72736.346375000008</v>
      </c>
      <c r="Y335" s="42">
        <f t="shared" si="38"/>
        <v>72736.346375000008</v>
      </c>
      <c r="Z335" s="42">
        <f t="shared" si="38"/>
        <v>72736.346375000008</v>
      </c>
      <c r="AA335" s="42">
        <f t="shared" si="38"/>
        <v>72736.346375000008</v>
      </c>
      <c r="AB335" s="42">
        <f t="shared" si="38"/>
        <v>72736.346375000008</v>
      </c>
      <c r="AC335" s="42">
        <f t="shared" si="38"/>
        <v>72736.346375000008</v>
      </c>
      <c r="AD335" s="42">
        <f t="shared" si="38"/>
        <v>72736.346375000008</v>
      </c>
      <c r="AE335" s="42">
        <f t="shared" si="38"/>
        <v>72736.346375000008</v>
      </c>
      <c r="AF335" s="42">
        <f t="shared" si="38"/>
        <v>72736.346375000008</v>
      </c>
      <c r="AG335" s="42">
        <f t="shared" si="38"/>
        <v>72736.346375000008</v>
      </c>
      <c r="AH335" s="42">
        <f t="shared" si="38"/>
        <v>72736.346375000008</v>
      </c>
      <c r="AI335" s="42">
        <f t="shared" si="38"/>
        <v>72736.346375000008</v>
      </c>
    </row>
    <row r="336" spans="1:35" s="40" customFormat="1" ht="24" customHeight="1" x14ac:dyDescent="0.25">
      <c r="A336" s="32" t="s">
        <v>739</v>
      </c>
      <c r="B336" s="35" t="s">
        <v>744</v>
      </c>
      <c r="C336" s="34" t="s">
        <v>748</v>
      </c>
      <c r="D336" s="34"/>
      <c r="E336" s="34"/>
      <c r="F336" s="35" t="s">
        <v>772</v>
      </c>
      <c r="G336" s="36" t="s">
        <v>774</v>
      </c>
      <c r="H336" s="36"/>
      <c r="I336" s="37">
        <v>0</v>
      </c>
      <c r="J336" s="37"/>
      <c r="K336" s="37"/>
      <c r="L336" s="37"/>
      <c r="M336" s="37">
        <f t="shared" si="40"/>
        <v>0</v>
      </c>
      <c r="N336" s="38">
        <v>0</v>
      </c>
      <c r="O336" s="38"/>
      <c r="P336" s="38"/>
      <c r="Q336" s="38"/>
      <c r="R336" s="39">
        <v>0</v>
      </c>
      <c r="S336" s="39"/>
      <c r="T336" s="39"/>
      <c r="V336" s="55">
        <f t="shared" si="41"/>
        <v>0</v>
      </c>
      <c r="W336" s="42">
        <f t="shared" si="39"/>
        <v>0</v>
      </c>
      <c r="X336" s="42">
        <f t="shared" si="42"/>
        <v>0</v>
      </c>
      <c r="Y336" s="42">
        <f t="shared" ref="Y336:AI355" si="43">$W336/12</f>
        <v>0</v>
      </c>
      <c r="Z336" s="42">
        <f t="shared" si="43"/>
        <v>0</v>
      </c>
      <c r="AA336" s="42">
        <f t="shared" si="43"/>
        <v>0</v>
      </c>
      <c r="AB336" s="42">
        <f t="shared" si="43"/>
        <v>0</v>
      </c>
      <c r="AC336" s="42">
        <f t="shared" si="43"/>
        <v>0</v>
      </c>
      <c r="AD336" s="42">
        <f t="shared" si="43"/>
        <v>0</v>
      </c>
      <c r="AE336" s="42">
        <f t="shared" si="43"/>
        <v>0</v>
      </c>
      <c r="AF336" s="42">
        <f t="shared" si="43"/>
        <v>0</v>
      </c>
      <c r="AG336" s="42">
        <f t="shared" si="43"/>
        <v>0</v>
      </c>
      <c r="AH336" s="42">
        <f t="shared" si="43"/>
        <v>0</v>
      </c>
      <c r="AI336" s="42">
        <f t="shared" si="43"/>
        <v>0</v>
      </c>
    </row>
    <row r="337" spans="1:35" s="40" customFormat="1" ht="25.5" customHeight="1" x14ac:dyDescent="0.25">
      <c r="A337" s="32" t="s">
        <v>739</v>
      </c>
      <c r="B337" s="35" t="s">
        <v>744</v>
      </c>
      <c r="C337" s="34" t="s">
        <v>748</v>
      </c>
      <c r="D337" s="34"/>
      <c r="E337" s="34"/>
      <c r="F337" s="35" t="s">
        <v>775</v>
      </c>
      <c r="G337" s="36" t="s">
        <v>776</v>
      </c>
      <c r="H337" s="36"/>
      <c r="I337" s="37">
        <v>168435.34</v>
      </c>
      <c r="J337" s="37"/>
      <c r="K337" s="37"/>
      <c r="L337" s="37"/>
      <c r="M337" s="37">
        <f t="shared" si="40"/>
        <v>168435.34</v>
      </c>
      <c r="N337" s="38">
        <v>0.61474035080761547</v>
      </c>
      <c r="O337" s="38"/>
      <c r="P337" s="38"/>
      <c r="Q337" s="38"/>
      <c r="R337" s="39">
        <v>-64891.34</v>
      </c>
      <c r="S337" s="39"/>
      <c r="T337" s="39"/>
      <c r="V337" s="55">
        <f t="shared" si="41"/>
        <v>8421.7669999999998</v>
      </c>
      <c r="W337" s="42">
        <f t="shared" si="39"/>
        <v>176857.10699999999</v>
      </c>
      <c r="X337" s="42">
        <f t="shared" si="42"/>
        <v>14738.09225</v>
      </c>
      <c r="Y337" s="42">
        <f t="shared" si="43"/>
        <v>14738.09225</v>
      </c>
      <c r="Z337" s="42">
        <f t="shared" si="43"/>
        <v>14738.09225</v>
      </c>
      <c r="AA337" s="42">
        <f t="shared" si="43"/>
        <v>14738.09225</v>
      </c>
      <c r="AB337" s="42">
        <f t="shared" si="43"/>
        <v>14738.09225</v>
      </c>
      <c r="AC337" s="42">
        <f t="shared" si="43"/>
        <v>14738.09225</v>
      </c>
      <c r="AD337" s="42">
        <f t="shared" si="43"/>
        <v>14738.09225</v>
      </c>
      <c r="AE337" s="42">
        <f t="shared" si="43"/>
        <v>14738.09225</v>
      </c>
      <c r="AF337" s="42">
        <f t="shared" si="43"/>
        <v>14738.09225</v>
      </c>
      <c r="AG337" s="42">
        <f t="shared" si="43"/>
        <v>14738.09225</v>
      </c>
      <c r="AH337" s="42">
        <f t="shared" si="43"/>
        <v>14738.09225</v>
      </c>
      <c r="AI337" s="42">
        <f t="shared" si="43"/>
        <v>14738.09225</v>
      </c>
    </row>
    <row r="338" spans="1:35" s="40" customFormat="1" ht="24.75" customHeight="1" x14ac:dyDescent="0.25">
      <c r="A338" s="32" t="s">
        <v>739</v>
      </c>
      <c r="B338" s="35" t="s">
        <v>744</v>
      </c>
      <c r="C338" s="34" t="s">
        <v>748</v>
      </c>
      <c r="D338" s="34"/>
      <c r="E338" s="34"/>
      <c r="F338" s="35" t="s">
        <v>777</v>
      </c>
      <c r="G338" s="36" t="s">
        <v>778</v>
      </c>
      <c r="H338" s="36"/>
      <c r="I338" s="37">
        <v>29400</v>
      </c>
      <c r="J338" s="37"/>
      <c r="K338" s="37"/>
      <c r="L338" s="37"/>
      <c r="M338" s="37">
        <f t="shared" si="40"/>
        <v>29400</v>
      </c>
      <c r="N338" s="38">
        <v>8.7414965986394561E-2</v>
      </c>
      <c r="O338" s="38"/>
      <c r="P338" s="38"/>
      <c r="Q338" s="38"/>
      <c r="R338" s="39">
        <v>-26830</v>
      </c>
      <c r="S338" s="39"/>
      <c r="T338" s="39"/>
      <c r="V338" s="55">
        <f t="shared" si="41"/>
        <v>1470</v>
      </c>
      <c r="W338" s="42">
        <f t="shared" si="39"/>
        <v>30870</v>
      </c>
      <c r="X338" s="42">
        <f t="shared" si="42"/>
        <v>2572.5</v>
      </c>
      <c r="Y338" s="42">
        <f t="shared" si="43"/>
        <v>2572.5</v>
      </c>
      <c r="Z338" s="42">
        <f t="shared" si="43"/>
        <v>2572.5</v>
      </c>
      <c r="AA338" s="42">
        <f t="shared" si="43"/>
        <v>2572.5</v>
      </c>
      <c r="AB338" s="42">
        <f t="shared" si="43"/>
        <v>2572.5</v>
      </c>
      <c r="AC338" s="42">
        <f t="shared" si="43"/>
        <v>2572.5</v>
      </c>
      <c r="AD338" s="42">
        <f t="shared" si="43"/>
        <v>2572.5</v>
      </c>
      <c r="AE338" s="42">
        <f t="shared" si="43"/>
        <v>2572.5</v>
      </c>
      <c r="AF338" s="42">
        <f t="shared" si="43"/>
        <v>2572.5</v>
      </c>
      <c r="AG338" s="42">
        <f t="shared" si="43"/>
        <v>2572.5</v>
      </c>
      <c r="AH338" s="42">
        <f t="shared" si="43"/>
        <v>2572.5</v>
      </c>
      <c r="AI338" s="42">
        <f t="shared" si="43"/>
        <v>2572.5</v>
      </c>
    </row>
    <row r="339" spans="1:35" s="40" customFormat="1" ht="26.25" customHeight="1" x14ac:dyDescent="0.25">
      <c r="A339" s="32" t="s">
        <v>739</v>
      </c>
      <c r="B339" s="35" t="s">
        <v>744</v>
      </c>
      <c r="C339" s="34" t="s">
        <v>748</v>
      </c>
      <c r="D339" s="34"/>
      <c r="E339" s="34"/>
      <c r="F339" s="35" t="s">
        <v>779</v>
      </c>
      <c r="G339" s="36" t="s">
        <v>780</v>
      </c>
      <c r="H339" s="36"/>
      <c r="I339" s="37">
        <v>34500</v>
      </c>
      <c r="J339" s="37"/>
      <c r="K339" s="37"/>
      <c r="L339" s="37"/>
      <c r="M339" s="37">
        <f t="shared" si="40"/>
        <v>34500</v>
      </c>
      <c r="N339" s="38">
        <v>0.91304347826086951</v>
      </c>
      <c r="O339" s="38"/>
      <c r="P339" s="38"/>
      <c r="Q339" s="38"/>
      <c r="R339" s="39">
        <v>-3000</v>
      </c>
      <c r="S339" s="39"/>
      <c r="T339" s="39"/>
      <c r="V339" s="55">
        <f t="shared" si="41"/>
        <v>1725</v>
      </c>
      <c r="W339" s="42">
        <f t="shared" si="39"/>
        <v>36225</v>
      </c>
      <c r="X339" s="42">
        <f t="shared" si="42"/>
        <v>3018.75</v>
      </c>
      <c r="Y339" s="42">
        <f t="shared" si="43"/>
        <v>3018.75</v>
      </c>
      <c r="Z339" s="42">
        <f t="shared" si="43"/>
        <v>3018.75</v>
      </c>
      <c r="AA339" s="42">
        <f t="shared" si="43"/>
        <v>3018.75</v>
      </c>
      <c r="AB339" s="42">
        <f t="shared" si="43"/>
        <v>3018.75</v>
      </c>
      <c r="AC339" s="42">
        <f t="shared" si="43"/>
        <v>3018.75</v>
      </c>
      <c r="AD339" s="42">
        <f t="shared" si="43"/>
        <v>3018.75</v>
      </c>
      <c r="AE339" s="42">
        <f t="shared" si="43"/>
        <v>3018.75</v>
      </c>
      <c r="AF339" s="42">
        <f t="shared" si="43"/>
        <v>3018.75</v>
      </c>
      <c r="AG339" s="42">
        <f t="shared" si="43"/>
        <v>3018.75</v>
      </c>
      <c r="AH339" s="42">
        <f t="shared" si="43"/>
        <v>3018.75</v>
      </c>
      <c r="AI339" s="42">
        <f t="shared" si="43"/>
        <v>3018.75</v>
      </c>
    </row>
    <row r="340" spans="1:35" s="40" customFormat="1" ht="25.5" customHeight="1" x14ac:dyDescent="0.25">
      <c r="A340" s="32" t="s">
        <v>739</v>
      </c>
      <c r="B340" s="35" t="s">
        <v>744</v>
      </c>
      <c r="C340" s="34" t="s">
        <v>748</v>
      </c>
      <c r="D340" s="34"/>
      <c r="E340" s="34"/>
      <c r="F340" s="35" t="s">
        <v>781</v>
      </c>
      <c r="G340" s="36" t="s">
        <v>782</v>
      </c>
      <c r="H340" s="36"/>
      <c r="I340" s="37">
        <v>7837.4</v>
      </c>
      <c r="J340" s="37"/>
      <c r="K340" s="37">
        <v>35128.51</v>
      </c>
      <c r="L340" s="37"/>
      <c r="M340" s="37">
        <f t="shared" si="40"/>
        <v>42965.91</v>
      </c>
      <c r="N340" s="38">
        <v>5.4821637277668618</v>
      </c>
      <c r="O340" s="38"/>
      <c r="P340" s="38"/>
      <c r="Q340" s="38"/>
      <c r="R340" s="39">
        <v>35128.51</v>
      </c>
      <c r="S340" s="39"/>
      <c r="T340" s="39"/>
      <c r="V340" s="55">
        <f t="shared" si="41"/>
        <v>2148.2955000000002</v>
      </c>
      <c r="W340" s="42">
        <f t="shared" si="39"/>
        <v>45114.205500000004</v>
      </c>
      <c r="X340" s="42">
        <f t="shared" si="42"/>
        <v>3759.5171250000003</v>
      </c>
      <c r="Y340" s="42">
        <f t="shared" si="43"/>
        <v>3759.5171250000003</v>
      </c>
      <c r="Z340" s="42">
        <f t="shared" si="43"/>
        <v>3759.5171250000003</v>
      </c>
      <c r="AA340" s="42">
        <f t="shared" si="43"/>
        <v>3759.5171250000003</v>
      </c>
      <c r="AB340" s="42">
        <f t="shared" si="43"/>
        <v>3759.5171250000003</v>
      </c>
      <c r="AC340" s="42">
        <f t="shared" si="43"/>
        <v>3759.5171250000003</v>
      </c>
      <c r="AD340" s="42">
        <f t="shared" si="43"/>
        <v>3759.5171250000003</v>
      </c>
      <c r="AE340" s="42">
        <f t="shared" si="43"/>
        <v>3759.5171250000003</v>
      </c>
      <c r="AF340" s="42">
        <f t="shared" si="43"/>
        <v>3759.5171250000003</v>
      </c>
      <c r="AG340" s="42">
        <f t="shared" si="43"/>
        <v>3759.5171250000003</v>
      </c>
      <c r="AH340" s="42">
        <f t="shared" si="43"/>
        <v>3759.5171250000003</v>
      </c>
      <c r="AI340" s="42">
        <f t="shared" si="43"/>
        <v>3759.5171250000003</v>
      </c>
    </row>
    <row r="341" spans="1:35" s="40" customFormat="1" ht="21" customHeight="1" x14ac:dyDescent="0.25">
      <c r="A341" s="32" t="s">
        <v>739</v>
      </c>
      <c r="B341" s="35" t="s">
        <v>744</v>
      </c>
      <c r="C341" s="34" t="s">
        <v>748</v>
      </c>
      <c r="D341" s="34"/>
      <c r="E341" s="34"/>
      <c r="F341" s="35" t="s">
        <v>758</v>
      </c>
      <c r="G341" s="36" t="s">
        <v>783</v>
      </c>
      <c r="H341" s="36"/>
      <c r="I341" s="37">
        <v>0</v>
      </c>
      <c r="J341" s="37"/>
      <c r="K341" s="37"/>
      <c r="L341" s="37"/>
      <c r="M341" s="37">
        <f t="shared" si="40"/>
        <v>0</v>
      </c>
      <c r="N341" s="38">
        <v>0</v>
      </c>
      <c r="O341" s="38"/>
      <c r="P341" s="38"/>
      <c r="Q341" s="38"/>
      <c r="R341" s="39">
        <v>0</v>
      </c>
      <c r="S341" s="39"/>
      <c r="T341" s="39"/>
      <c r="V341" s="55">
        <f t="shared" si="41"/>
        <v>0</v>
      </c>
      <c r="W341" s="42">
        <f t="shared" si="39"/>
        <v>0</v>
      </c>
      <c r="X341" s="42">
        <f t="shared" si="42"/>
        <v>0</v>
      </c>
      <c r="Y341" s="42">
        <f t="shared" si="43"/>
        <v>0</v>
      </c>
      <c r="Z341" s="42">
        <f t="shared" si="43"/>
        <v>0</v>
      </c>
      <c r="AA341" s="42">
        <f t="shared" si="43"/>
        <v>0</v>
      </c>
      <c r="AB341" s="42">
        <f t="shared" si="43"/>
        <v>0</v>
      </c>
      <c r="AC341" s="42">
        <f t="shared" si="43"/>
        <v>0</v>
      </c>
      <c r="AD341" s="42">
        <f t="shared" si="43"/>
        <v>0</v>
      </c>
      <c r="AE341" s="42">
        <f t="shared" si="43"/>
        <v>0</v>
      </c>
      <c r="AF341" s="42">
        <f t="shared" si="43"/>
        <v>0</v>
      </c>
      <c r="AG341" s="42">
        <f t="shared" si="43"/>
        <v>0</v>
      </c>
      <c r="AH341" s="42">
        <f t="shared" si="43"/>
        <v>0</v>
      </c>
      <c r="AI341" s="42">
        <f t="shared" si="43"/>
        <v>0</v>
      </c>
    </row>
    <row r="342" spans="1:35" s="40" customFormat="1" ht="26.25" customHeight="1" x14ac:dyDescent="0.25">
      <c r="A342" s="32" t="s">
        <v>739</v>
      </c>
      <c r="B342" s="35" t="s">
        <v>744</v>
      </c>
      <c r="C342" s="34" t="s">
        <v>748</v>
      </c>
      <c r="D342" s="34"/>
      <c r="E342" s="34"/>
      <c r="F342" s="35" t="s">
        <v>784</v>
      </c>
      <c r="G342" s="36" t="s">
        <v>785</v>
      </c>
      <c r="H342" s="36"/>
      <c r="I342" s="37">
        <v>7687</v>
      </c>
      <c r="J342" s="37"/>
      <c r="K342" s="37"/>
      <c r="L342" s="37"/>
      <c r="M342" s="37">
        <f t="shared" si="40"/>
        <v>7687</v>
      </c>
      <c r="N342" s="38">
        <v>0.5658527383894888</v>
      </c>
      <c r="O342" s="38"/>
      <c r="P342" s="38"/>
      <c r="Q342" s="38"/>
      <c r="R342" s="39">
        <v>-3337.29</v>
      </c>
      <c r="S342" s="39"/>
      <c r="T342" s="39"/>
      <c r="V342" s="55">
        <f t="shared" si="41"/>
        <v>384.35</v>
      </c>
      <c r="W342" s="42">
        <f t="shared" si="39"/>
        <v>8071.35</v>
      </c>
      <c r="X342" s="42">
        <f t="shared" si="42"/>
        <v>672.61250000000007</v>
      </c>
      <c r="Y342" s="42">
        <f t="shared" si="43"/>
        <v>672.61250000000007</v>
      </c>
      <c r="Z342" s="42">
        <f t="shared" si="43"/>
        <v>672.61250000000007</v>
      </c>
      <c r="AA342" s="42">
        <f t="shared" si="43"/>
        <v>672.61250000000007</v>
      </c>
      <c r="AB342" s="42">
        <f t="shared" si="43"/>
        <v>672.61250000000007</v>
      </c>
      <c r="AC342" s="42">
        <f t="shared" si="43"/>
        <v>672.61250000000007</v>
      </c>
      <c r="AD342" s="42">
        <f t="shared" si="43"/>
        <v>672.61250000000007</v>
      </c>
      <c r="AE342" s="42">
        <f t="shared" si="43"/>
        <v>672.61250000000007</v>
      </c>
      <c r="AF342" s="42">
        <f t="shared" si="43"/>
        <v>672.61250000000007</v>
      </c>
      <c r="AG342" s="42">
        <f t="shared" si="43"/>
        <v>672.61250000000007</v>
      </c>
      <c r="AH342" s="42">
        <f t="shared" si="43"/>
        <v>672.61250000000007</v>
      </c>
      <c r="AI342" s="42">
        <f t="shared" si="43"/>
        <v>672.61250000000007</v>
      </c>
    </row>
    <row r="343" spans="1:35" s="40" customFormat="1" ht="22.5" customHeight="1" x14ac:dyDescent="0.25">
      <c r="A343" s="32" t="s">
        <v>739</v>
      </c>
      <c r="B343" s="35" t="s">
        <v>744</v>
      </c>
      <c r="C343" s="34" t="s">
        <v>748</v>
      </c>
      <c r="D343" s="34"/>
      <c r="E343" s="34"/>
      <c r="F343" s="35" t="s">
        <v>786</v>
      </c>
      <c r="G343" s="36" t="s">
        <v>787</v>
      </c>
      <c r="H343" s="36"/>
      <c r="I343" s="37">
        <v>53780</v>
      </c>
      <c r="J343" s="37"/>
      <c r="K343" s="37"/>
      <c r="L343" s="37"/>
      <c r="M343" s="37">
        <f t="shared" si="40"/>
        <v>53780</v>
      </c>
      <c r="N343" s="38">
        <v>0.67218296764596508</v>
      </c>
      <c r="O343" s="38"/>
      <c r="P343" s="38"/>
      <c r="Q343" s="38"/>
      <c r="R343" s="39">
        <v>-17630</v>
      </c>
      <c r="S343" s="39"/>
      <c r="T343" s="39"/>
      <c r="V343" s="55">
        <f t="shared" si="41"/>
        <v>2689</v>
      </c>
      <c r="W343" s="42">
        <f t="shared" si="39"/>
        <v>56469</v>
      </c>
      <c r="X343" s="42">
        <f t="shared" si="42"/>
        <v>4705.75</v>
      </c>
      <c r="Y343" s="42">
        <f t="shared" si="43"/>
        <v>4705.75</v>
      </c>
      <c r="Z343" s="42">
        <f t="shared" si="43"/>
        <v>4705.75</v>
      </c>
      <c r="AA343" s="42">
        <f t="shared" si="43"/>
        <v>4705.75</v>
      </c>
      <c r="AB343" s="42">
        <f t="shared" si="43"/>
        <v>4705.75</v>
      </c>
      <c r="AC343" s="42">
        <f t="shared" si="43"/>
        <v>4705.75</v>
      </c>
      <c r="AD343" s="42">
        <f t="shared" si="43"/>
        <v>4705.75</v>
      </c>
      <c r="AE343" s="42">
        <f t="shared" si="43"/>
        <v>4705.75</v>
      </c>
      <c r="AF343" s="42">
        <f t="shared" si="43"/>
        <v>4705.75</v>
      </c>
      <c r="AG343" s="42">
        <f t="shared" si="43"/>
        <v>4705.75</v>
      </c>
      <c r="AH343" s="42">
        <f t="shared" si="43"/>
        <v>4705.75</v>
      </c>
      <c r="AI343" s="42">
        <f t="shared" si="43"/>
        <v>4705.75</v>
      </c>
    </row>
    <row r="344" spans="1:35" s="40" customFormat="1" ht="24" customHeight="1" x14ac:dyDescent="0.25">
      <c r="A344" s="32" t="s">
        <v>739</v>
      </c>
      <c r="B344" s="35" t="s">
        <v>744</v>
      </c>
      <c r="C344" s="34" t="s">
        <v>788</v>
      </c>
      <c r="D344" s="34"/>
      <c r="E344" s="34"/>
      <c r="F344" s="35" t="s">
        <v>789</v>
      </c>
      <c r="G344" s="36" t="s">
        <v>790</v>
      </c>
      <c r="H344" s="36"/>
      <c r="I344" s="37">
        <v>5260</v>
      </c>
      <c r="J344" s="37"/>
      <c r="K344" s="37"/>
      <c r="L344" s="37"/>
      <c r="M344" s="37">
        <f>M345</f>
        <v>5260</v>
      </c>
      <c r="N344" s="38">
        <v>0.85551330798479086</v>
      </c>
      <c r="O344" s="38"/>
      <c r="P344" s="38"/>
      <c r="Q344" s="38"/>
      <c r="R344" s="39">
        <v>-760</v>
      </c>
      <c r="S344" s="39"/>
      <c r="T344" s="39"/>
      <c r="V344" s="41">
        <f t="shared" si="41"/>
        <v>263</v>
      </c>
      <c r="W344" s="42"/>
      <c r="X344" s="42">
        <f t="shared" si="42"/>
        <v>0</v>
      </c>
      <c r="Y344" s="42">
        <f t="shared" si="43"/>
        <v>0</v>
      </c>
      <c r="Z344" s="42">
        <f t="shared" si="43"/>
        <v>0</v>
      </c>
      <c r="AA344" s="42">
        <f t="shared" si="43"/>
        <v>0</v>
      </c>
      <c r="AB344" s="42">
        <f t="shared" si="43"/>
        <v>0</v>
      </c>
      <c r="AC344" s="42">
        <f t="shared" si="43"/>
        <v>0</v>
      </c>
      <c r="AD344" s="42">
        <f t="shared" si="43"/>
        <v>0</v>
      </c>
      <c r="AE344" s="42">
        <f t="shared" si="43"/>
        <v>0</v>
      </c>
      <c r="AF344" s="42">
        <f t="shared" si="43"/>
        <v>0</v>
      </c>
      <c r="AG344" s="42">
        <f t="shared" si="43"/>
        <v>0</v>
      </c>
      <c r="AH344" s="42">
        <f t="shared" si="43"/>
        <v>0</v>
      </c>
      <c r="AI344" s="42">
        <f t="shared" si="43"/>
        <v>0</v>
      </c>
    </row>
    <row r="345" spans="1:35" s="40" customFormat="1" ht="25.5" customHeight="1" x14ac:dyDescent="0.25">
      <c r="A345" s="32" t="s">
        <v>739</v>
      </c>
      <c r="B345" s="35" t="s">
        <v>744</v>
      </c>
      <c r="C345" s="34" t="s">
        <v>788</v>
      </c>
      <c r="D345" s="34"/>
      <c r="E345" s="34"/>
      <c r="F345" s="35" t="s">
        <v>791</v>
      </c>
      <c r="G345" s="36" t="s">
        <v>792</v>
      </c>
      <c r="H345" s="36"/>
      <c r="I345" s="37">
        <v>5260</v>
      </c>
      <c r="J345" s="37"/>
      <c r="K345" s="37"/>
      <c r="L345" s="37"/>
      <c r="M345" s="37">
        <f>I345+K345-L345</f>
        <v>5260</v>
      </c>
      <c r="N345" s="38">
        <v>0.85551330798479086</v>
      </c>
      <c r="O345" s="38"/>
      <c r="P345" s="38"/>
      <c r="Q345" s="38"/>
      <c r="R345" s="39">
        <v>-760</v>
      </c>
      <c r="S345" s="39"/>
      <c r="T345" s="39"/>
      <c r="V345" s="55">
        <f t="shared" si="41"/>
        <v>263</v>
      </c>
      <c r="W345" s="42">
        <v>373508</v>
      </c>
      <c r="X345" s="42">
        <f t="shared" si="42"/>
        <v>31125.666666666668</v>
      </c>
      <c r="Y345" s="42">
        <f t="shared" si="43"/>
        <v>31125.666666666668</v>
      </c>
      <c r="Z345" s="42">
        <f t="shared" si="43"/>
        <v>31125.666666666668</v>
      </c>
      <c r="AA345" s="42">
        <f t="shared" si="43"/>
        <v>31125.666666666668</v>
      </c>
      <c r="AB345" s="42">
        <f t="shared" si="43"/>
        <v>31125.666666666668</v>
      </c>
      <c r="AC345" s="42">
        <f t="shared" si="43"/>
        <v>31125.666666666668</v>
      </c>
      <c r="AD345" s="42">
        <f t="shared" si="43"/>
        <v>31125.666666666668</v>
      </c>
      <c r="AE345" s="42">
        <f t="shared" si="43"/>
        <v>31125.666666666668</v>
      </c>
      <c r="AF345" s="42">
        <f t="shared" si="43"/>
        <v>31125.666666666668</v>
      </c>
      <c r="AG345" s="42">
        <f t="shared" si="43"/>
        <v>31125.666666666668</v>
      </c>
      <c r="AH345" s="42">
        <f t="shared" si="43"/>
        <v>31125.666666666668</v>
      </c>
      <c r="AI345" s="42">
        <f t="shared" si="43"/>
        <v>31125.666666666668</v>
      </c>
    </row>
    <row r="346" spans="1:35" s="40" customFormat="1" ht="24" customHeight="1" x14ac:dyDescent="0.25">
      <c r="A346" s="32" t="s">
        <v>739</v>
      </c>
      <c r="B346" s="35" t="s">
        <v>744</v>
      </c>
      <c r="C346" s="34" t="s">
        <v>793</v>
      </c>
      <c r="D346" s="34"/>
      <c r="E346" s="34"/>
      <c r="F346" s="35" t="s">
        <v>794</v>
      </c>
      <c r="G346" s="36" t="s">
        <v>795</v>
      </c>
      <c r="H346" s="36"/>
      <c r="I346" s="37">
        <v>0</v>
      </c>
      <c r="J346" s="37"/>
      <c r="K346" s="37"/>
      <c r="L346" s="37"/>
      <c r="M346" s="37">
        <v>0</v>
      </c>
      <c r="N346" s="38">
        <v>0</v>
      </c>
      <c r="O346" s="38"/>
      <c r="P346" s="38"/>
      <c r="Q346" s="38"/>
      <c r="R346" s="39">
        <v>0</v>
      </c>
      <c r="S346" s="39"/>
      <c r="T346" s="39"/>
      <c r="V346" s="41">
        <f t="shared" si="41"/>
        <v>0</v>
      </c>
      <c r="W346" s="42">
        <f>M346+V346</f>
        <v>0</v>
      </c>
      <c r="X346" s="42">
        <f t="shared" si="42"/>
        <v>0</v>
      </c>
      <c r="Y346" s="42">
        <f t="shared" si="43"/>
        <v>0</v>
      </c>
      <c r="Z346" s="42">
        <f t="shared" si="43"/>
        <v>0</v>
      </c>
      <c r="AA346" s="42">
        <f t="shared" si="43"/>
        <v>0</v>
      </c>
      <c r="AB346" s="42">
        <f t="shared" si="43"/>
        <v>0</v>
      </c>
      <c r="AC346" s="42">
        <f t="shared" si="43"/>
        <v>0</v>
      </c>
      <c r="AD346" s="42">
        <f t="shared" si="43"/>
        <v>0</v>
      </c>
      <c r="AE346" s="42">
        <f t="shared" si="43"/>
        <v>0</v>
      </c>
      <c r="AF346" s="42">
        <f t="shared" si="43"/>
        <v>0</v>
      </c>
      <c r="AG346" s="42">
        <f t="shared" si="43"/>
        <v>0</v>
      </c>
      <c r="AH346" s="42">
        <f t="shared" si="43"/>
        <v>0</v>
      </c>
      <c r="AI346" s="42">
        <f t="shared" si="43"/>
        <v>0</v>
      </c>
    </row>
    <row r="347" spans="1:35" s="40" customFormat="1" ht="25.5" customHeight="1" x14ac:dyDescent="0.25">
      <c r="A347" s="32" t="s">
        <v>739</v>
      </c>
      <c r="B347" s="35" t="s">
        <v>744</v>
      </c>
      <c r="C347" s="34" t="s">
        <v>796</v>
      </c>
      <c r="D347" s="34"/>
      <c r="E347" s="34"/>
      <c r="F347" s="35" t="s">
        <v>797</v>
      </c>
      <c r="G347" s="36" t="s">
        <v>798</v>
      </c>
      <c r="H347" s="36"/>
      <c r="I347" s="37">
        <v>2517471</v>
      </c>
      <c r="J347" s="37"/>
      <c r="K347" s="37"/>
      <c r="L347" s="37"/>
      <c r="M347" s="37">
        <f>SUM(M348:M351)</f>
        <v>2563149.7999999998</v>
      </c>
      <c r="N347" s="38">
        <v>0.51558075544862281</v>
      </c>
      <c r="O347" s="38"/>
      <c r="P347" s="38"/>
      <c r="Q347" s="38"/>
      <c r="R347" s="39">
        <v>-1219511.3999999999</v>
      </c>
      <c r="S347" s="39"/>
      <c r="T347" s="39"/>
      <c r="V347" s="41">
        <f t="shared" si="41"/>
        <v>128157.48999999999</v>
      </c>
      <c r="W347" s="42">
        <f>SUM(W348:W351)</f>
        <v>5196799.1199999992</v>
      </c>
      <c r="X347" s="42">
        <f t="shared" si="42"/>
        <v>433066.59333333327</v>
      </c>
      <c r="Y347" s="42">
        <f t="shared" si="43"/>
        <v>433066.59333333327</v>
      </c>
      <c r="Z347" s="42">
        <f t="shared" si="43"/>
        <v>433066.59333333327</v>
      </c>
      <c r="AA347" s="42">
        <f t="shared" si="43"/>
        <v>433066.59333333327</v>
      </c>
      <c r="AB347" s="42">
        <f t="shared" si="43"/>
        <v>433066.59333333327</v>
      </c>
      <c r="AC347" s="42">
        <f t="shared" si="43"/>
        <v>433066.59333333327</v>
      </c>
      <c r="AD347" s="42">
        <f t="shared" si="43"/>
        <v>433066.59333333327</v>
      </c>
      <c r="AE347" s="42">
        <f t="shared" si="43"/>
        <v>433066.59333333327</v>
      </c>
      <c r="AF347" s="42">
        <f t="shared" si="43"/>
        <v>433066.59333333327</v>
      </c>
      <c r="AG347" s="42">
        <f t="shared" si="43"/>
        <v>433066.59333333327</v>
      </c>
      <c r="AH347" s="42">
        <f t="shared" si="43"/>
        <v>433066.59333333327</v>
      </c>
      <c r="AI347" s="42">
        <f t="shared" si="43"/>
        <v>433066.59333333327</v>
      </c>
    </row>
    <row r="348" spans="1:35" s="40" customFormat="1" ht="24" customHeight="1" x14ac:dyDescent="0.25">
      <c r="A348" s="32" t="s">
        <v>739</v>
      </c>
      <c r="B348" s="35" t="s">
        <v>744</v>
      </c>
      <c r="C348" s="34" t="s">
        <v>796</v>
      </c>
      <c r="D348" s="34"/>
      <c r="E348" s="34"/>
      <c r="F348" s="35" t="s">
        <v>799</v>
      </c>
      <c r="G348" s="36" t="s">
        <v>800</v>
      </c>
      <c r="H348" s="36"/>
      <c r="I348" s="37">
        <v>415800</v>
      </c>
      <c r="J348" s="37"/>
      <c r="K348" s="37"/>
      <c r="L348" s="37"/>
      <c r="M348" s="37">
        <f>I348+K348-L348</f>
        <v>415800</v>
      </c>
      <c r="N348" s="38">
        <v>0.35654160654160655</v>
      </c>
      <c r="O348" s="38"/>
      <c r="P348" s="38"/>
      <c r="Q348" s="38"/>
      <c r="R348" s="39">
        <v>-267550</v>
      </c>
      <c r="S348" s="39"/>
      <c r="T348" s="39"/>
      <c r="V348" s="55">
        <f t="shared" si="41"/>
        <v>20790</v>
      </c>
      <c r="W348" s="42">
        <v>936590</v>
      </c>
      <c r="X348" s="42">
        <f t="shared" si="42"/>
        <v>78049.166666666672</v>
      </c>
      <c r="Y348" s="42">
        <f t="shared" si="43"/>
        <v>78049.166666666672</v>
      </c>
      <c r="Z348" s="42">
        <f t="shared" si="43"/>
        <v>78049.166666666672</v>
      </c>
      <c r="AA348" s="42">
        <f t="shared" si="43"/>
        <v>78049.166666666672</v>
      </c>
      <c r="AB348" s="42">
        <f t="shared" si="43"/>
        <v>78049.166666666672</v>
      </c>
      <c r="AC348" s="42">
        <f t="shared" si="43"/>
        <v>78049.166666666672</v>
      </c>
      <c r="AD348" s="42">
        <f t="shared" si="43"/>
        <v>78049.166666666672</v>
      </c>
      <c r="AE348" s="42">
        <f t="shared" si="43"/>
        <v>78049.166666666672</v>
      </c>
      <c r="AF348" s="42">
        <f t="shared" si="43"/>
        <v>78049.166666666672</v>
      </c>
      <c r="AG348" s="42">
        <f t="shared" si="43"/>
        <v>78049.166666666672</v>
      </c>
      <c r="AH348" s="42">
        <f t="shared" si="43"/>
        <v>78049.166666666672</v>
      </c>
      <c r="AI348" s="42">
        <f t="shared" si="43"/>
        <v>78049.166666666672</v>
      </c>
    </row>
    <row r="349" spans="1:35" s="40" customFormat="1" ht="18.75" customHeight="1" x14ac:dyDescent="0.25">
      <c r="A349" s="32" t="s">
        <v>739</v>
      </c>
      <c r="B349" s="35" t="s">
        <v>744</v>
      </c>
      <c r="C349" s="34" t="s">
        <v>796</v>
      </c>
      <c r="D349" s="34"/>
      <c r="E349" s="34"/>
      <c r="F349" s="35" t="s">
        <v>801</v>
      </c>
      <c r="G349" s="36" t="s">
        <v>802</v>
      </c>
      <c r="H349" s="36"/>
      <c r="I349" s="37">
        <v>14350</v>
      </c>
      <c r="J349" s="37"/>
      <c r="K349" s="37"/>
      <c r="L349" s="37"/>
      <c r="M349" s="37">
        <f>I349+K349-L349</f>
        <v>14350</v>
      </c>
      <c r="N349" s="38">
        <v>0</v>
      </c>
      <c r="O349" s="38"/>
      <c r="P349" s="38"/>
      <c r="Q349" s="38"/>
      <c r="R349" s="39">
        <v>-14350</v>
      </c>
      <c r="S349" s="39"/>
      <c r="T349" s="39"/>
      <c r="V349" s="55">
        <f t="shared" si="41"/>
        <v>717.5</v>
      </c>
      <c r="W349" s="42">
        <v>816843</v>
      </c>
      <c r="X349" s="42">
        <f t="shared" si="42"/>
        <v>68070.25</v>
      </c>
      <c r="Y349" s="42">
        <f t="shared" si="43"/>
        <v>68070.25</v>
      </c>
      <c r="Z349" s="42">
        <f t="shared" si="43"/>
        <v>68070.25</v>
      </c>
      <c r="AA349" s="42">
        <f t="shared" si="43"/>
        <v>68070.25</v>
      </c>
      <c r="AB349" s="42">
        <f t="shared" si="43"/>
        <v>68070.25</v>
      </c>
      <c r="AC349" s="42">
        <f t="shared" si="43"/>
        <v>68070.25</v>
      </c>
      <c r="AD349" s="42">
        <f t="shared" si="43"/>
        <v>68070.25</v>
      </c>
      <c r="AE349" s="42">
        <f t="shared" si="43"/>
        <v>68070.25</v>
      </c>
      <c r="AF349" s="42">
        <f t="shared" si="43"/>
        <v>68070.25</v>
      </c>
      <c r="AG349" s="42">
        <f t="shared" si="43"/>
        <v>68070.25</v>
      </c>
      <c r="AH349" s="42">
        <f t="shared" si="43"/>
        <v>68070.25</v>
      </c>
      <c r="AI349" s="42">
        <f t="shared" si="43"/>
        <v>68070.25</v>
      </c>
    </row>
    <row r="350" spans="1:35" s="40" customFormat="1" ht="21" customHeight="1" x14ac:dyDescent="0.25">
      <c r="A350" s="32" t="s">
        <v>739</v>
      </c>
      <c r="B350" s="35" t="s">
        <v>744</v>
      </c>
      <c r="C350" s="34" t="s">
        <v>796</v>
      </c>
      <c r="D350" s="34"/>
      <c r="E350" s="34"/>
      <c r="F350" s="35" t="s">
        <v>803</v>
      </c>
      <c r="G350" s="36" t="s">
        <v>804</v>
      </c>
      <c r="H350" s="36"/>
      <c r="I350" s="37">
        <v>130940.5</v>
      </c>
      <c r="J350" s="37"/>
      <c r="K350" s="37">
        <v>45678.8</v>
      </c>
      <c r="L350" s="37"/>
      <c r="M350" s="37">
        <f>I350+K350-L350</f>
        <v>176619.3</v>
      </c>
      <c r="N350" s="38">
        <v>0.8504595598764324</v>
      </c>
      <c r="O350" s="38"/>
      <c r="P350" s="38"/>
      <c r="Q350" s="38"/>
      <c r="R350" s="39">
        <v>-19580.900000000001</v>
      </c>
      <c r="S350" s="39"/>
      <c r="T350" s="39"/>
      <c r="V350" s="55">
        <f t="shared" si="41"/>
        <v>8830.9650000000001</v>
      </c>
      <c r="W350" s="42">
        <v>889542</v>
      </c>
      <c r="X350" s="42">
        <f t="shared" si="42"/>
        <v>74128.5</v>
      </c>
      <c r="Y350" s="42">
        <f t="shared" si="43"/>
        <v>74128.5</v>
      </c>
      <c r="Z350" s="42">
        <f t="shared" si="43"/>
        <v>74128.5</v>
      </c>
      <c r="AA350" s="42">
        <f t="shared" si="43"/>
        <v>74128.5</v>
      </c>
      <c r="AB350" s="42">
        <f t="shared" si="43"/>
        <v>74128.5</v>
      </c>
      <c r="AC350" s="42">
        <f t="shared" si="43"/>
        <v>74128.5</v>
      </c>
      <c r="AD350" s="42">
        <f t="shared" si="43"/>
        <v>74128.5</v>
      </c>
      <c r="AE350" s="42">
        <f t="shared" si="43"/>
        <v>74128.5</v>
      </c>
      <c r="AF350" s="42">
        <f t="shared" si="43"/>
        <v>74128.5</v>
      </c>
      <c r="AG350" s="42">
        <f t="shared" si="43"/>
        <v>74128.5</v>
      </c>
      <c r="AH350" s="42">
        <f t="shared" si="43"/>
        <v>74128.5</v>
      </c>
      <c r="AI350" s="42">
        <f t="shared" si="43"/>
        <v>74128.5</v>
      </c>
    </row>
    <row r="351" spans="1:35" s="40" customFormat="1" ht="18" customHeight="1" x14ac:dyDescent="0.25">
      <c r="A351" s="32" t="s">
        <v>739</v>
      </c>
      <c r="B351" s="35" t="s">
        <v>744</v>
      </c>
      <c r="C351" s="34" t="s">
        <v>796</v>
      </c>
      <c r="D351" s="34"/>
      <c r="E351" s="34"/>
      <c r="F351" s="35" t="s">
        <v>805</v>
      </c>
      <c r="G351" s="36" t="s">
        <v>806</v>
      </c>
      <c r="H351" s="36"/>
      <c r="I351" s="37">
        <v>1956380.5</v>
      </c>
      <c r="J351" s="37"/>
      <c r="K351" s="37"/>
      <c r="L351" s="37"/>
      <c r="M351" s="37">
        <f>I351+K351-L351</f>
        <v>1956380.5</v>
      </c>
      <c r="N351" s="38">
        <v>0.53075053651373028</v>
      </c>
      <c r="O351" s="38"/>
      <c r="P351" s="38"/>
      <c r="Q351" s="38"/>
      <c r="R351" s="39">
        <v>-918030.5</v>
      </c>
      <c r="S351" s="39"/>
      <c r="T351" s="39"/>
      <c r="V351" s="55">
        <f t="shared" si="41"/>
        <v>97819.025000000009</v>
      </c>
      <c r="W351" s="42">
        <f>2554199.53-375.41</f>
        <v>2553824.1199999996</v>
      </c>
      <c r="X351" s="42">
        <f t="shared" si="42"/>
        <v>212818.67666666664</v>
      </c>
      <c r="Y351" s="42">
        <f t="shared" si="43"/>
        <v>212818.67666666664</v>
      </c>
      <c r="Z351" s="42">
        <f t="shared" si="43"/>
        <v>212818.67666666664</v>
      </c>
      <c r="AA351" s="42">
        <f t="shared" si="43"/>
        <v>212818.67666666664</v>
      </c>
      <c r="AB351" s="42">
        <f t="shared" si="43"/>
        <v>212818.67666666664</v>
      </c>
      <c r="AC351" s="42">
        <f t="shared" si="43"/>
        <v>212818.67666666664</v>
      </c>
      <c r="AD351" s="42">
        <f t="shared" si="43"/>
        <v>212818.67666666664</v>
      </c>
      <c r="AE351" s="42">
        <f t="shared" si="43"/>
        <v>212818.67666666664</v>
      </c>
      <c r="AF351" s="42">
        <f t="shared" si="43"/>
        <v>212818.67666666664</v>
      </c>
      <c r="AG351" s="42">
        <f t="shared" si="43"/>
        <v>212818.67666666664</v>
      </c>
      <c r="AH351" s="42">
        <f t="shared" si="43"/>
        <v>212818.67666666664</v>
      </c>
      <c r="AI351" s="42">
        <f t="shared" si="43"/>
        <v>212818.67666666664</v>
      </c>
    </row>
    <row r="352" spans="1:35" s="40" customFormat="1" ht="19.5" customHeight="1" x14ac:dyDescent="0.25">
      <c r="A352" s="32" t="s">
        <v>739</v>
      </c>
      <c r="B352" s="33" t="s">
        <v>807</v>
      </c>
      <c r="C352" s="34" t="s">
        <v>808</v>
      </c>
      <c r="D352" s="34"/>
      <c r="E352" s="34"/>
      <c r="F352" s="35" t="s">
        <v>809</v>
      </c>
      <c r="G352" s="36" t="s">
        <v>810</v>
      </c>
      <c r="H352" s="36"/>
      <c r="I352" s="37">
        <v>0</v>
      </c>
      <c r="J352" s="37"/>
      <c r="K352" s="37"/>
      <c r="L352" s="37"/>
      <c r="M352" s="37">
        <v>0</v>
      </c>
      <c r="N352" s="38">
        <v>0</v>
      </c>
      <c r="O352" s="38"/>
      <c r="P352" s="38"/>
      <c r="Q352" s="38"/>
      <c r="R352" s="39">
        <v>0</v>
      </c>
      <c r="S352" s="39"/>
      <c r="T352" s="39"/>
      <c r="V352" s="41">
        <f t="shared" si="41"/>
        <v>0</v>
      </c>
      <c r="W352" s="42">
        <f>M352+V352</f>
        <v>0</v>
      </c>
      <c r="X352" s="42">
        <f t="shared" si="42"/>
        <v>0</v>
      </c>
      <c r="Y352" s="42">
        <f t="shared" si="43"/>
        <v>0</v>
      </c>
      <c r="Z352" s="42">
        <f t="shared" si="43"/>
        <v>0</v>
      </c>
      <c r="AA352" s="42">
        <f t="shared" si="43"/>
        <v>0</v>
      </c>
      <c r="AB352" s="42">
        <f t="shared" si="43"/>
        <v>0</v>
      </c>
      <c r="AC352" s="42">
        <f t="shared" si="43"/>
        <v>0</v>
      </c>
      <c r="AD352" s="42">
        <f t="shared" si="43"/>
        <v>0</v>
      </c>
      <c r="AE352" s="42">
        <f t="shared" si="43"/>
        <v>0</v>
      </c>
      <c r="AF352" s="42">
        <f t="shared" si="43"/>
        <v>0</v>
      </c>
      <c r="AG352" s="42">
        <f t="shared" si="43"/>
        <v>0</v>
      </c>
      <c r="AH352" s="42">
        <f t="shared" si="43"/>
        <v>0</v>
      </c>
      <c r="AI352" s="42">
        <f t="shared" si="43"/>
        <v>0</v>
      </c>
    </row>
    <row r="353" spans="1:35" s="40" customFormat="1" ht="36" customHeight="1" x14ac:dyDescent="0.25">
      <c r="A353" s="32" t="s">
        <v>739</v>
      </c>
      <c r="B353" s="33" t="s">
        <v>811</v>
      </c>
      <c r="C353" s="34" t="s">
        <v>812</v>
      </c>
      <c r="D353" s="34"/>
      <c r="E353" s="34"/>
      <c r="F353" s="35" t="s">
        <v>813</v>
      </c>
      <c r="G353" s="36" t="s">
        <v>814</v>
      </c>
      <c r="H353" s="36"/>
      <c r="I353" s="37">
        <v>0</v>
      </c>
      <c r="J353" s="37"/>
      <c r="K353" s="37"/>
      <c r="L353" s="37"/>
      <c r="M353" s="37">
        <v>0</v>
      </c>
      <c r="N353" s="38">
        <v>0</v>
      </c>
      <c r="O353" s="38"/>
      <c r="P353" s="38"/>
      <c r="Q353" s="38"/>
      <c r="R353" s="39">
        <v>0</v>
      </c>
      <c r="S353" s="39"/>
      <c r="T353" s="39"/>
      <c r="V353" s="41">
        <f t="shared" si="41"/>
        <v>0</v>
      </c>
      <c r="W353" s="42">
        <f>M353+V353</f>
        <v>0</v>
      </c>
      <c r="X353" s="42">
        <f t="shared" si="42"/>
        <v>0</v>
      </c>
      <c r="Y353" s="42">
        <f t="shared" si="43"/>
        <v>0</v>
      </c>
      <c r="Z353" s="42">
        <f t="shared" si="43"/>
        <v>0</v>
      </c>
      <c r="AA353" s="42">
        <f t="shared" si="43"/>
        <v>0</v>
      </c>
      <c r="AB353" s="42">
        <f t="shared" si="43"/>
        <v>0</v>
      </c>
      <c r="AC353" s="42">
        <f t="shared" si="43"/>
        <v>0</v>
      </c>
      <c r="AD353" s="42">
        <f t="shared" si="43"/>
        <v>0</v>
      </c>
      <c r="AE353" s="42">
        <f t="shared" si="43"/>
        <v>0</v>
      </c>
      <c r="AF353" s="42">
        <f t="shared" si="43"/>
        <v>0</v>
      </c>
      <c r="AG353" s="42">
        <f t="shared" si="43"/>
        <v>0</v>
      </c>
      <c r="AH353" s="42">
        <f t="shared" si="43"/>
        <v>0</v>
      </c>
      <c r="AI353" s="42">
        <f t="shared" si="43"/>
        <v>0</v>
      </c>
    </row>
    <row r="354" spans="1:35" s="40" customFormat="1" ht="26.25" customHeight="1" x14ac:dyDescent="0.25">
      <c r="A354" s="32" t="s">
        <v>815</v>
      </c>
      <c r="B354" s="35" t="s">
        <v>816</v>
      </c>
      <c r="C354" s="89" t="s">
        <v>817</v>
      </c>
      <c r="D354" s="90"/>
      <c r="E354" s="91"/>
      <c r="F354" s="35" t="s">
        <v>818</v>
      </c>
      <c r="G354" s="92" t="s">
        <v>819</v>
      </c>
      <c r="H354" s="93"/>
      <c r="I354" s="37">
        <v>262498</v>
      </c>
      <c r="J354" s="37"/>
      <c r="K354" s="37"/>
      <c r="L354" s="37"/>
      <c r="M354" s="37">
        <f>SUM(M355:M361)</f>
        <v>482748</v>
      </c>
      <c r="N354" s="94">
        <v>0.66596697879602895</v>
      </c>
      <c r="O354" s="95"/>
      <c r="P354" s="95"/>
      <c r="Q354" s="96"/>
      <c r="R354" s="97">
        <v>-87683</v>
      </c>
      <c r="S354" s="98"/>
      <c r="T354" s="99"/>
      <c r="V354" s="41">
        <f t="shared" si="41"/>
        <v>24137.4</v>
      </c>
      <c r="W354" s="42">
        <v>0</v>
      </c>
      <c r="X354" s="42">
        <f t="shared" si="42"/>
        <v>0</v>
      </c>
      <c r="Y354" s="42">
        <f t="shared" si="43"/>
        <v>0</v>
      </c>
      <c r="Z354" s="42">
        <f t="shared" si="43"/>
        <v>0</v>
      </c>
      <c r="AA354" s="42">
        <f t="shared" si="43"/>
        <v>0</v>
      </c>
      <c r="AB354" s="42">
        <f t="shared" si="43"/>
        <v>0</v>
      </c>
      <c r="AC354" s="42">
        <f t="shared" si="43"/>
        <v>0</v>
      </c>
      <c r="AD354" s="42">
        <f t="shared" si="43"/>
        <v>0</v>
      </c>
      <c r="AE354" s="42">
        <f t="shared" si="43"/>
        <v>0</v>
      </c>
      <c r="AF354" s="42">
        <f t="shared" si="43"/>
        <v>0</v>
      </c>
      <c r="AG354" s="42">
        <f t="shared" si="43"/>
        <v>0</v>
      </c>
      <c r="AH354" s="42">
        <f t="shared" si="43"/>
        <v>0</v>
      </c>
      <c r="AI354" s="42">
        <f t="shared" si="43"/>
        <v>0</v>
      </c>
    </row>
    <row r="355" spans="1:35" s="40" customFormat="1" ht="22.7" customHeight="1" x14ac:dyDescent="0.25">
      <c r="A355" s="32" t="s">
        <v>815</v>
      </c>
      <c r="B355" s="35" t="s">
        <v>816</v>
      </c>
      <c r="C355" s="89" t="s">
        <v>817</v>
      </c>
      <c r="D355" s="90"/>
      <c r="E355" s="91"/>
      <c r="F355" s="35" t="s">
        <v>820</v>
      </c>
      <c r="G355" s="92" t="s">
        <v>821</v>
      </c>
      <c r="H355" s="93"/>
      <c r="I355" s="37">
        <v>0</v>
      </c>
      <c r="J355" s="37"/>
      <c r="K355" s="37"/>
      <c r="L355" s="37"/>
      <c r="M355" s="37">
        <f>I355+K355-L355</f>
        <v>0</v>
      </c>
      <c r="N355" s="94">
        <v>0</v>
      </c>
      <c r="O355" s="95"/>
      <c r="P355" s="95"/>
      <c r="Q355" s="96"/>
      <c r="R355" s="97">
        <v>1360</v>
      </c>
      <c r="S355" s="98"/>
      <c r="T355" s="99"/>
      <c r="V355" s="55">
        <f t="shared" si="41"/>
        <v>0</v>
      </c>
      <c r="W355" s="42">
        <f>M355+V355</f>
        <v>0</v>
      </c>
      <c r="X355" s="42">
        <f t="shared" si="42"/>
        <v>0</v>
      </c>
      <c r="Y355" s="42">
        <f t="shared" si="43"/>
        <v>0</v>
      </c>
      <c r="Z355" s="42">
        <f t="shared" si="43"/>
        <v>0</v>
      </c>
      <c r="AA355" s="42">
        <f t="shared" si="43"/>
        <v>0</v>
      </c>
      <c r="AB355" s="42">
        <f t="shared" si="43"/>
        <v>0</v>
      </c>
      <c r="AC355" s="42">
        <f t="shared" si="43"/>
        <v>0</v>
      </c>
      <c r="AD355" s="42">
        <f t="shared" si="43"/>
        <v>0</v>
      </c>
      <c r="AE355" s="42">
        <f t="shared" si="43"/>
        <v>0</v>
      </c>
      <c r="AF355" s="42">
        <f t="shared" si="43"/>
        <v>0</v>
      </c>
      <c r="AG355" s="42">
        <f t="shared" si="43"/>
        <v>0</v>
      </c>
      <c r="AH355" s="42">
        <f t="shared" si="43"/>
        <v>0</v>
      </c>
      <c r="AI355" s="42">
        <f t="shared" si="43"/>
        <v>0</v>
      </c>
    </row>
    <row r="356" spans="1:35" s="40" customFormat="1" ht="21.95" customHeight="1" x14ac:dyDescent="0.25">
      <c r="A356" s="32" t="s">
        <v>815</v>
      </c>
      <c r="B356" s="35" t="s">
        <v>816</v>
      </c>
      <c r="C356" s="89" t="s">
        <v>817</v>
      </c>
      <c r="D356" s="90"/>
      <c r="E356" s="91"/>
      <c r="F356" s="35" t="s">
        <v>822</v>
      </c>
      <c r="G356" s="92" t="s">
        <v>823</v>
      </c>
      <c r="H356" s="93"/>
      <c r="I356" s="37">
        <v>0</v>
      </c>
      <c r="J356" s="37"/>
      <c r="K356" s="37"/>
      <c r="L356" s="37"/>
      <c r="M356" s="37">
        <f t="shared" ref="M356:M361" si="44">I356+K356-L356</f>
        <v>0</v>
      </c>
      <c r="N356" s="94">
        <v>0</v>
      </c>
      <c r="O356" s="95"/>
      <c r="P356" s="95"/>
      <c r="Q356" s="96"/>
      <c r="R356" s="97">
        <v>2205</v>
      </c>
      <c r="S356" s="98"/>
      <c r="T356" s="99"/>
      <c r="V356" s="55">
        <f t="shared" si="41"/>
        <v>0</v>
      </c>
      <c r="W356" s="42">
        <f>M356+V356</f>
        <v>0</v>
      </c>
      <c r="X356" s="42">
        <f t="shared" si="42"/>
        <v>0</v>
      </c>
      <c r="Y356" s="42">
        <f t="shared" ref="Y356:AI378" si="45">$W356/12</f>
        <v>0</v>
      </c>
      <c r="Z356" s="42">
        <f t="shared" si="45"/>
        <v>0</v>
      </c>
      <c r="AA356" s="42">
        <f t="shared" si="45"/>
        <v>0</v>
      </c>
      <c r="AB356" s="42">
        <f t="shared" si="45"/>
        <v>0</v>
      </c>
      <c r="AC356" s="42">
        <f t="shared" si="45"/>
        <v>0</v>
      </c>
      <c r="AD356" s="42">
        <f t="shared" si="45"/>
        <v>0</v>
      </c>
      <c r="AE356" s="42">
        <f t="shared" si="45"/>
        <v>0</v>
      </c>
      <c r="AF356" s="42">
        <f t="shared" si="45"/>
        <v>0</v>
      </c>
      <c r="AG356" s="42">
        <f t="shared" si="45"/>
        <v>0</v>
      </c>
      <c r="AH356" s="42">
        <f t="shared" si="45"/>
        <v>0</v>
      </c>
      <c r="AI356" s="42">
        <f t="shared" si="45"/>
        <v>0</v>
      </c>
    </row>
    <row r="357" spans="1:35" s="40" customFormat="1" ht="22.7" customHeight="1" x14ac:dyDescent="0.25">
      <c r="A357" s="32" t="s">
        <v>815</v>
      </c>
      <c r="B357" s="35" t="s">
        <v>816</v>
      </c>
      <c r="C357" s="89" t="s">
        <v>817</v>
      </c>
      <c r="D357" s="90"/>
      <c r="E357" s="91"/>
      <c r="F357" s="35" t="s">
        <v>824</v>
      </c>
      <c r="G357" s="92" t="s">
        <v>825</v>
      </c>
      <c r="H357" s="93"/>
      <c r="I357" s="37">
        <v>262498</v>
      </c>
      <c r="J357" s="37"/>
      <c r="K357" s="37"/>
      <c r="L357" s="37"/>
      <c r="M357" s="37">
        <f t="shared" si="44"/>
        <v>262498</v>
      </c>
      <c r="N357" s="94">
        <v>0</v>
      </c>
      <c r="O357" s="95"/>
      <c r="P357" s="95"/>
      <c r="Q357" s="96"/>
      <c r="R357" s="97">
        <v>-262498</v>
      </c>
      <c r="S357" s="98"/>
      <c r="T357" s="99"/>
      <c r="V357" s="55">
        <f t="shared" si="41"/>
        <v>13124.900000000001</v>
      </c>
      <c r="W357" s="42">
        <v>0</v>
      </c>
      <c r="X357" s="42">
        <f t="shared" si="42"/>
        <v>0</v>
      </c>
      <c r="Y357" s="42">
        <f t="shared" si="45"/>
        <v>0</v>
      </c>
      <c r="Z357" s="42">
        <f t="shared" si="45"/>
        <v>0</v>
      </c>
      <c r="AA357" s="42">
        <f t="shared" si="45"/>
        <v>0</v>
      </c>
      <c r="AB357" s="42">
        <f t="shared" si="45"/>
        <v>0</v>
      </c>
      <c r="AC357" s="42">
        <f t="shared" si="45"/>
        <v>0</v>
      </c>
      <c r="AD357" s="42">
        <f t="shared" si="45"/>
        <v>0</v>
      </c>
      <c r="AE357" s="42">
        <f t="shared" si="45"/>
        <v>0</v>
      </c>
      <c r="AF357" s="42">
        <f t="shared" si="45"/>
        <v>0</v>
      </c>
      <c r="AG357" s="42">
        <f t="shared" si="45"/>
        <v>0</v>
      </c>
      <c r="AH357" s="42">
        <f t="shared" si="45"/>
        <v>0</v>
      </c>
      <c r="AI357" s="42">
        <f t="shared" si="45"/>
        <v>0</v>
      </c>
    </row>
    <row r="358" spans="1:35" s="40" customFormat="1" ht="22.7" customHeight="1" x14ac:dyDescent="0.25">
      <c r="A358" s="32" t="s">
        <v>815</v>
      </c>
      <c r="B358" s="35" t="s">
        <v>816</v>
      </c>
      <c r="C358" s="89" t="s">
        <v>817</v>
      </c>
      <c r="D358" s="90"/>
      <c r="E358" s="91"/>
      <c r="F358" s="35" t="s">
        <v>826</v>
      </c>
      <c r="G358" s="92" t="s">
        <v>827</v>
      </c>
      <c r="H358" s="93"/>
      <c r="I358" s="37">
        <v>0</v>
      </c>
      <c r="J358" s="37"/>
      <c r="K358" s="37"/>
      <c r="L358" s="37"/>
      <c r="M358" s="37">
        <f t="shared" si="44"/>
        <v>0</v>
      </c>
      <c r="N358" s="94">
        <v>0</v>
      </c>
      <c r="O358" s="95"/>
      <c r="P358" s="95"/>
      <c r="Q358" s="96"/>
      <c r="R358" s="97">
        <v>0</v>
      </c>
      <c r="S358" s="98"/>
      <c r="T358" s="99"/>
      <c r="V358" s="55">
        <f t="shared" si="41"/>
        <v>0</v>
      </c>
      <c r="W358" s="42">
        <f>M358+V358</f>
        <v>0</v>
      </c>
      <c r="X358" s="42">
        <f t="shared" si="42"/>
        <v>0</v>
      </c>
      <c r="Y358" s="42">
        <f t="shared" si="45"/>
        <v>0</v>
      </c>
      <c r="Z358" s="42">
        <f t="shared" si="45"/>
        <v>0</v>
      </c>
      <c r="AA358" s="42">
        <f t="shared" si="45"/>
        <v>0</v>
      </c>
      <c r="AB358" s="42">
        <f t="shared" si="45"/>
        <v>0</v>
      </c>
      <c r="AC358" s="42">
        <f t="shared" si="45"/>
        <v>0</v>
      </c>
      <c r="AD358" s="42">
        <f t="shared" si="45"/>
        <v>0</v>
      </c>
      <c r="AE358" s="42">
        <f t="shared" si="45"/>
        <v>0</v>
      </c>
      <c r="AF358" s="42">
        <f t="shared" si="45"/>
        <v>0</v>
      </c>
      <c r="AG358" s="42">
        <f t="shared" si="45"/>
        <v>0</v>
      </c>
      <c r="AH358" s="42">
        <f t="shared" si="45"/>
        <v>0</v>
      </c>
      <c r="AI358" s="42">
        <f t="shared" si="45"/>
        <v>0</v>
      </c>
    </row>
    <row r="359" spans="1:35" s="40" customFormat="1" ht="22.7" customHeight="1" x14ac:dyDescent="0.25">
      <c r="A359" s="32" t="s">
        <v>815</v>
      </c>
      <c r="B359" s="35" t="s">
        <v>816</v>
      </c>
      <c r="C359" s="89" t="s">
        <v>817</v>
      </c>
      <c r="D359" s="90"/>
      <c r="E359" s="91"/>
      <c r="F359" s="35" t="s">
        <v>828</v>
      </c>
      <c r="G359" s="92" t="s">
        <v>829</v>
      </c>
      <c r="H359" s="93"/>
      <c r="I359" s="37">
        <v>0</v>
      </c>
      <c r="J359" s="37"/>
      <c r="K359" s="37"/>
      <c r="L359" s="37"/>
      <c r="M359" s="37">
        <f t="shared" si="44"/>
        <v>0</v>
      </c>
      <c r="N359" s="94">
        <v>0</v>
      </c>
      <c r="O359" s="95"/>
      <c r="P359" s="95"/>
      <c r="Q359" s="96"/>
      <c r="R359" s="97">
        <v>0</v>
      </c>
      <c r="S359" s="98"/>
      <c r="T359" s="99"/>
      <c r="V359" s="55">
        <f t="shared" si="41"/>
        <v>0</v>
      </c>
      <c r="W359" s="42">
        <v>0</v>
      </c>
      <c r="X359" s="42">
        <f t="shared" si="42"/>
        <v>0</v>
      </c>
      <c r="Y359" s="42">
        <f t="shared" si="45"/>
        <v>0</v>
      </c>
      <c r="Z359" s="42">
        <f t="shared" si="45"/>
        <v>0</v>
      </c>
      <c r="AA359" s="42">
        <f t="shared" si="45"/>
        <v>0</v>
      </c>
      <c r="AB359" s="42">
        <f t="shared" si="45"/>
        <v>0</v>
      </c>
      <c r="AC359" s="42">
        <f t="shared" si="45"/>
        <v>0</v>
      </c>
      <c r="AD359" s="42">
        <f t="shared" si="45"/>
        <v>0</v>
      </c>
      <c r="AE359" s="42">
        <f t="shared" si="45"/>
        <v>0</v>
      </c>
      <c r="AF359" s="42">
        <f t="shared" si="45"/>
        <v>0</v>
      </c>
      <c r="AG359" s="42">
        <f t="shared" si="45"/>
        <v>0</v>
      </c>
      <c r="AH359" s="42">
        <f t="shared" si="45"/>
        <v>0</v>
      </c>
      <c r="AI359" s="42">
        <f t="shared" si="45"/>
        <v>0</v>
      </c>
    </row>
    <row r="360" spans="1:35" s="40" customFormat="1" ht="21.95" customHeight="1" x14ac:dyDescent="0.25">
      <c r="A360" s="32" t="s">
        <v>815</v>
      </c>
      <c r="B360" s="35" t="s">
        <v>816</v>
      </c>
      <c r="C360" s="89" t="s">
        <v>817</v>
      </c>
      <c r="D360" s="90"/>
      <c r="E360" s="91"/>
      <c r="F360" s="35" t="s">
        <v>830</v>
      </c>
      <c r="G360" s="92" t="s">
        <v>831</v>
      </c>
      <c r="H360" s="93"/>
      <c r="I360" s="37">
        <v>0</v>
      </c>
      <c r="J360" s="37"/>
      <c r="K360" s="37">
        <v>202250</v>
      </c>
      <c r="L360" s="37"/>
      <c r="M360" s="37">
        <f t="shared" si="44"/>
        <v>202250</v>
      </c>
      <c r="N360" s="94">
        <v>0</v>
      </c>
      <c r="O360" s="95"/>
      <c r="P360" s="95"/>
      <c r="Q360" s="96"/>
      <c r="R360" s="97">
        <v>162250</v>
      </c>
      <c r="S360" s="98"/>
      <c r="T360" s="99"/>
      <c r="V360" s="55">
        <f t="shared" si="41"/>
        <v>10112.5</v>
      </c>
      <c r="W360" s="42"/>
      <c r="X360" s="42">
        <f t="shared" si="42"/>
        <v>0</v>
      </c>
      <c r="Y360" s="42">
        <f t="shared" si="45"/>
        <v>0</v>
      </c>
      <c r="Z360" s="42">
        <f t="shared" si="45"/>
        <v>0</v>
      </c>
      <c r="AA360" s="42">
        <f t="shared" si="45"/>
        <v>0</v>
      </c>
      <c r="AB360" s="42">
        <f t="shared" si="45"/>
        <v>0</v>
      </c>
      <c r="AC360" s="42">
        <f t="shared" si="45"/>
        <v>0</v>
      </c>
      <c r="AD360" s="42">
        <f t="shared" si="45"/>
        <v>0</v>
      </c>
      <c r="AE360" s="42">
        <f t="shared" si="45"/>
        <v>0</v>
      </c>
      <c r="AF360" s="42">
        <f t="shared" si="45"/>
        <v>0</v>
      </c>
      <c r="AG360" s="42">
        <f t="shared" si="45"/>
        <v>0</v>
      </c>
      <c r="AH360" s="42">
        <f t="shared" si="45"/>
        <v>0</v>
      </c>
      <c r="AI360" s="42">
        <f t="shared" si="45"/>
        <v>0</v>
      </c>
    </row>
    <row r="361" spans="1:35" s="40" customFormat="1" ht="22.7" customHeight="1" x14ac:dyDescent="0.25">
      <c r="A361" s="32" t="s">
        <v>815</v>
      </c>
      <c r="B361" s="35" t="s">
        <v>816</v>
      </c>
      <c r="C361" s="89" t="s">
        <v>817</v>
      </c>
      <c r="D361" s="90"/>
      <c r="E361" s="91"/>
      <c r="F361" s="35" t="s">
        <v>832</v>
      </c>
      <c r="G361" s="92" t="s">
        <v>833</v>
      </c>
      <c r="H361" s="93"/>
      <c r="I361" s="37">
        <v>0</v>
      </c>
      <c r="J361" s="37"/>
      <c r="K361" s="37">
        <v>18000</v>
      </c>
      <c r="L361" s="37"/>
      <c r="M361" s="37">
        <f t="shared" si="44"/>
        <v>18000</v>
      </c>
      <c r="N361" s="94">
        <v>0</v>
      </c>
      <c r="O361" s="95"/>
      <c r="P361" s="95"/>
      <c r="Q361" s="96"/>
      <c r="R361" s="97">
        <v>9000</v>
      </c>
      <c r="S361" s="98"/>
      <c r="T361" s="99"/>
      <c r="V361" s="55">
        <f t="shared" si="41"/>
        <v>900</v>
      </c>
      <c r="W361" s="42"/>
      <c r="X361" s="42">
        <f t="shared" si="42"/>
        <v>0</v>
      </c>
      <c r="Y361" s="42">
        <f t="shared" si="45"/>
        <v>0</v>
      </c>
      <c r="Z361" s="42">
        <f t="shared" si="45"/>
        <v>0</v>
      </c>
      <c r="AA361" s="42">
        <f t="shared" si="45"/>
        <v>0</v>
      </c>
      <c r="AB361" s="42">
        <f t="shared" si="45"/>
        <v>0</v>
      </c>
      <c r="AC361" s="42">
        <f t="shared" si="45"/>
        <v>0</v>
      </c>
      <c r="AD361" s="42">
        <f t="shared" si="45"/>
        <v>0</v>
      </c>
      <c r="AE361" s="42">
        <f t="shared" si="45"/>
        <v>0</v>
      </c>
      <c r="AF361" s="42">
        <f t="shared" si="45"/>
        <v>0</v>
      </c>
      <c r="AG361" s="42">
        <f t="shared" si="45"/>
        <v>0</v>
      </c>
      <c r="AH361" s="42">
        <f t="shared" si="45"/>
        <v>0</v>
      </c>
      <c r="AI361" s="42">
        <f t="shared" si="45"/>
        <v>0</v>
      </c>
    </row>
    <row r="362" spans="1:35" s="66" customFormat="1" ht="22.7" customHeight="1" x14ac:dyDescent="0.25">
      <c r="A362" s="56" t="s">
        <v>834</v>
      </c>
      <c r="B362" s="57" t="s">
        <v>835</v>
      </c>
      <c r="C362" s="101" t="s">
        <v>836</v>
      </c>
      <c r="D362" s="102"/>
      <c r="E362" s="103"/>
      <c r="F362" s="57" t="s">
        <v>837</v>
      </c>
      <c r="G362" s="104" t="s">
        <v>838</v>
      </c>
      <c r="H362" s="105"/>
      <c r="I362" s="60">
        <v>231025840</v>
      </c>
      <c r="J362" s="60"/>
      <c r="K362" s="60"/>
      <c r="L362" s="60"/>
      <c r="M362" s="60">
        <f>M363+M378+M384</f>
        <v>240875746.62</v>
      </c>
      <c r="N362" s="106">
        <v>0.60787406131712374</v>
      </c>
      <c r="O362" s="107"/>
      <c r="P362" s="107"/>
      <c r="Q362" s="108"/>
      <c r="R362" s="109">
        <v>-90591224.370000005</v>
      </c>
      <c r="S362" s="110"/>
      <c r="T362" s="111"/>
      <c r="V362" s="64">
        <f t="shared" si="41"/>
        <v>12043787.331</v>
      </c>
      <c r="W362" s="67">
        <v>240481879</v>
      </c>
      <c r="X362" s="68">
        <f t="shared" si="42"/>
        <v>20040156.583333332</v>
      </c>
      <c r="Y362" s="68">
        <f t="shared" si="45"/>
        <v>20040156.583333332</v>
      </c>
      <c r="Z362" s="68">
        <f t="shared" si="45"/>
        <v>20040156.583333332</v>
      </c>
      <c r="AA362" s="68">
        <f t="shared" si="45"/>
        <v>20040156.583333332</v>
      </c>
      <c r="AB362" s="68">
        <f t="shared" si="45"/>
        <v>20040156.583333332</v>
      </c>
      <c r="AC362" s="68">
        <f t="shared" si="45"/>
        <v>20040156.583333332</v>
      </c>
      <c r="AD362" s="68">
        <f t="shared" si="45"/>
        <v>20040156.583333332</v>
      </c>
      <c r="AE362" s="68">
        <f t="shared" si="45"/>
        <v>20040156.583333332</v>
      </c>
      <c r="AF362" s="68">
        <f t="shared" si="45"/>
        <v>20040156.583333332</v>
      </c>
      <c r="AG362" s="68">
        <f t="shared" si="45"/>
        <v>20040156.583333332</v>
      </c>
      <c r="AH362" s="68">
        <f t="shared" si="45"/>
        <v>20040156.583333332</v>
      </c>
      <c r="AI362" s="68">
        <f t="shared" si="45"/>
        <v>20040156.583333332</v>
      </c>
    </row>
    <row r="363" spans="1:35" s="40" customFormat="1" ht="16.7" customHeight="1" x14ac:dyDescent="0.25">
      <c r="A363" s="32" t="s">
        <v>834</v>
      </c>
      <c r="B363" s="33" t="s">
        <v>839</v>
      </c>
      <c r="C363" s="89" t="s">
        <v>840</v>
      </c>
      <c r="D363" s="90"/>
      <c r="E363" s="91"/>
      <c r="F363" s="35" t="s">
        <v>841</v>
      </c>
      <c r="G363" s="92" t="s">
        <v>842</v>
      </c>
      <c r="H363" s="93"/>
      <c r="I363" s="37">
        <v>110610446</v>
      </c>
      <c r="J363" s="37"/>
      <c r="K363" s="37"/>
      <c r="L363" s="37"/>
      <c r="M363" s="37">
        <f>M364+M376</f>
        <v>110610446</v>
      </c>
      <c r="N363" s="94">
        <v>0.68947379526884822</v>
      </c>
      <c r="O363" s="95"/>
      <c r="P363" s="95"/>
      <c r="Q363" s="96"/>
      <c r="R363" s="97">
        <v>-34347442</v>
      </c>
      <c r="S363" s="98"/>
      <c r="T363" s="99"/>
      <c r="V363" s="41">
        <f t="shared" si="41"/>
        <v>5530522.3000000007</v>
      </c>
      <c r="W363" s="42">
        <v>117415160</v>
      </c>
      <c r="X363" s="42">
        <f t="shared" si="42"/>
        <v>9784596.666666666</v>
      </c>
      <c r="Y363" s="42">
        <f t="shared" si="45"/>
        <v>9784596.666666666</v>
      </c>
      <c r="Z363" s="42">
        <f t="shared" si="45"/>
        <v>9784596.666666666</v>
      </c>
      <c r="AA363" s="42">
        <f t="shared" si="45"/>
        <v>9784596.666666666</v>
      </c>
      <c r="AB363" s="42">
        <f t="shared" si="45"/>
        <v>9784596.666666666</v>
      </c>
      <c r="AC363" s="42">
        <f t="shared" si="45"/>
        <v>9784596.666666666</v>
      </c>
      <c r="AD363" s="42">
        <f t="shared" si="45"/>
        <v>9784596.666666666</v>
      </c>
      <c r="AE363" s="42">
        <f t="shared" si="45"/>
        <v>9784596.666666666</v>
      </c>
      <c r="AF363" s="42">
        <f t="shared" si="45"/>
        <v>9784596.666666666</v>
      </c>
      <c r="AG363" s="42">
        <f t="shared" si="45"/>
        <v>9784596.666666666</v>
      </c>
      <c r="AH363" s="42">
        <f t="shared" si="45"/>
        <v>9784596.666666666</v>
      </c>
      <c r="AI363" s="42">
        <f t="shared" si="45"/>
        <v>9784596.666666666</v>
      </c>
    </row>
    <row r="364" spans="1:35" s="40" customFormat="1" ht="20.25" customHeight="1" x14ac:dyDescent="0.25">
      <c r="A364" s="32" t="s">
        <v>834</v>
      </c>
      <c r="B364" s="35" t="s">
        <v>839</v>
      </c>
      <c r="C364" s="89" t="s">
        <v>843</v>
      </c>
      <c r="D364" s="90"/>
      <c r="E364" s="91"/>
      <c r="F364" s="35" t="s">
        <v>844</v>
      </c>
      <c r="G364" s="92" t="s">
        <v>845</v>
      </c>
      <c r="H364" s="93"/>
      <c r="I364" s="37">
        <v>108110311</v>
      </c>
      <c r="J364" s="37"/>
      <c r="K364" s="37"/>
      <c r="L364" s="37"/>
      <c r="M364" s="37">
        <f>SUM(M365:M375)</f>
        <v>108110311</v>
      </c>
      <c r="N364" s="94">
        <v>0.68932234410092486</v>
      </c>
      <c r="O364" s="95"/>
      <c r="P364" s="95"/>
      <c r="Q364" s="96"/>
      <c r="R364" s="97">
        <v>-33587458</v>
      </c>
      <c r="S364" s="98"/>
      <c r="T364" s="99"/>
      <c r="V364" s="41">
        <f t="shared" si="41"/>
        <v>5405515.5500000007</v>
      </c>
      <c r="W364" s="42">
        <v>117415160</v>
      </c>
      <c r="X364" s="42">
        <f t="shared" si="42"/>
        <v>9784596.666666666</v>
      </c>
      <c r="Y364" s="42">
        <f t="shared" si="45"/>
        <v>9784596.666666666</v>
      </c>
      <c r="Z364" s="42">
        <f t="shared" si="45"/>
        <v>9784596.666666666</v>
      </c>
      <c r="AA364" s="42">
        <f t="shared" si="45"/>
        <v>9784596.666666666</v>
      </c>
      <c r="AB364" s="42">
        <f t="shared" si="45"/>
        <v>9784596.666666666</v>
      </c>
      <c r="AC364" s="42">
        <f t="shared" si="45"/>
        <v>9784596.666666666</v>
      </c>
      <c r="AD364" s="42">
        <f t="shared" si="45"/>
        <v>9784596.666666666</v>
      </c>
      <c r="AE364" s="42">
        <f t="shared" si="45"/>
        <v>9784596.666666666</v>
      </c>
      <c r="AF364" s="42">
        <f t="shared" si="45"/>
        <v>9784596.666666666</v>
      </c>
      <c r="AG364" s="42">
        <f t="shared" si="45"/>
        <v>9784596.666666666</v>
      </c>
      <c r="AH364" s="42">
        <f t="shared" si="45"/>
        <v>9784596.666666666</v>
      </c>
      <c r="AI364" s="42">
        <f t="shared" si="45"/>
        <v>9784596.666666666</v>
      </c>
    </row>
    <row r="365" spans="1:35" s="40" customFormat="1" ht="21.95" customHeight="1" x14ac:dyDescent="0.25">
      <c r="A365" s="32" t="s">
        <v>834</v>
      </c>
      <c r="B365" s="35" t="s">
        <v>839</v>
      </c>
      <c r="C365" s="89" t="s">
        <v>843</v>
      </c>
      <c r="D365" s="90"/>
      <c r="E365" s="91"/>
      <c r="F365" s="35" t="s">
        <v>846</v>
      </c>
      <c r="G365" s="92" t="s">
        <v>847</v>
      </c>
      <c r="H365" s="93"/>
      <c r="I365" s="37">
        <v>70418595</v>
      </c>
      <c r="J365" s="37"/>
      <c r="K365" s="37"/>
      <c r="L365" s="37"/>
      <c r="M365" s="37">
        <f>I365+K365-L365</f>
        <v>70418595</v>
      </c>
      <c r="N365" s="94">
        <v>0.72530984181095914</v>
      </c>
      <c r="O365" s="95"/>
      <c r="P365" s="95"/>
      <c r="Q365" s="96"/>
      <c r="R365" s="97">
        <v>-19343295</v>
      </c>
      <c r="S365" s="98"/>
      <c r="T365" s="99"/>
      <c r="V365" s="55">
        <f t="shared" si="41"/>
        <v>3520929.75</v>
      </c>
      <c r="W365" s="42">
        <v>78957963</v>
      </c>
      <c r="X365" s="42">
        <f t="shared" si="42"/>
        <v>6579830.25</v>
      </c>
      <c r="Y365" s="42">
        <f t="shared" si="45"/>
        <v>6579830.25</v>
      </c>
      <c r="Z365" s="42">
        <f t="shared" si="45"/>
        <v>6579830.25</v>
      </c>
      <c r="AA365" s="42">
        <f t="shared" si="45"/>
        <v>6579830.25</v>
      </c>
      <c r="AB365" s="42">
        <f t="shared" si="45"/>
        <v>6579830.25</v>
      </c>
      <c r="AC365" s="42">
        <f t="shared" si="45"/>
        <v>6579830.25</v>
      </c>
      <c r="AD365" s="42">
        <f t="shared" si="45"/>
        <v>6579830.25</v>
      </c>
      <c r="AE365" s="42">
        <f t="shared" si="45"/>
        <v>6579830.25</v>
      </c>
      <c r="AF365" s="42">
        <f t="shared" si="45"/>
        <v>6579830.25</v>
      </c>
      <c r="AG365" s="42">
        <f t="shared" si="45"/>
        <v>6579830.25</v>
      </c>
      <c r="AH365" s="42">
        <f t="shared" si="45"/>
        <v>6579830.25</v>
      </c>
      <c r="AI365" s="42">
        <f t="shared" si="45"/>
        <v>6579830.25</v>
      </c>
    </row>
    <row r="366" spans="1:35" s="40" customFormat="1" ht="21" customHeight="1" x14ac:dyDescent="0.25">
      <c r="A366" s="32" t="s">
        <v>834</v>
      </c>
      <c r="B366" s="35" t="s">
        <v>839</v>
      </c>
      <c r="C366" s="89" t="s">
        <v>843</v>
      </c>
      <c r="D366" s="90"/>
      <c r="E366" s="91"/>
      <c r="F366" s="35" t="s">
        <v>848</v>
      </c>
      <c r="G366" s="92" t="s">
        <v>849</v>
      </c>
      <c r="H366" s="93"/>
      <c r="I366" s="37">
        <v>2862343</v>
      </c>
      <c r="J366" s="37"/>
      <c r="K366" s="37"/>
      <c r="L366" s="37"/>
      <c r="M366" s="37">
        <f t="shared" ref="M366:M375" si="46">I366+K366-L366</f>
        <v>2862343</v>
      </c>
      <c r="N366" s="94">
        <v>0.62606542961482958</v>
      </c>
      <c r="O366" s="95"/>
      <c r="P366" s="95"/>
      <c r="Q366" s="96"/>
      <c r="R366" s="97">
        <v>-1070329</v>
      </c>
      <c r="S366" s="98"/>
      <c r="T366" s="99"/>
      <c r="V366" s="55">
        <f t="shared" si="41"/>
        <v>143117.15</v>
      </c>
      <c r="W366" s="42">
        <v>2881190</v>
      </c>
      <c r="X366" s="42">
        <f t="shared" si="42"/>
        <v>240099.16666666666</v>
      </c>
      <c r="Y366" s="42">
        <f t="shared" si="45"/>
        <v>240099.16666666666</v>
      </c>
      <c r="Z366" s="42">
        <f t="shared" si="45"/>
        <v>240099.16666666666</v>
      </c>
      <c r="AA366" s="42">
        <f t="shared" si="45"/>
        <v>240099.16666666666</v>
      </c>
      <c r="AB366" s="42">
        <f t="shared" si="45"/>
        <v>240099.16666666666</v>
      </c>
      <c r="AC366" s="42">
        <f t="shared" si="45"/>
        <v>240099.16666666666</v>
      </c>
      <c r="AD366" s="42">
        <f t="shared" si="45"/>
        <v>240099.16666666666</v>
      </c>
      <c r="AE366" s="42">
        <f t="shared" si="45"/>
        <v>240099.16666666666</v>
      </c>
      <c r="AF366" s="42">
        <f t="shared" si="45"/>
        <v>240099.16666666666</v>
      </c>
      <c r="AG366" s="42">
        <f t="shared" si="45"/>
        <v>240099.16666666666</v>
      </c>
      <c r="AH366" s="42">
        <f t="shared" si="45"/>
        <v>240099.16666666666</v>
      </c>
      <c r="AI366" s="42">
        <f t="shared" si="45"/>
        <v>240099.16666666666</v>
      </c>
    </row>
    <row r="367" spans="1:35" s="40" customFormat="1" ht="24" customHeight="1" x14ac:dyDescent="0.25">
      <c r="A367" s="32" t="s">
        <v>834</v>
      </c>
      <c r="B367" s="35" t="s">
        <v>839</v>
      </c>
      <c r="C367" s="89" t="s">
        <v>843</v>
      </c>
      <c r="D367" s="90"/>
      <c r="E367" s="91"/>
      <c r="F367" s="35" t="s">
        <v>850</v>
      </c>
      <c r="G367" s="92" t="s">
        <v>851</v>
      </c>
      <c r="H367" s="93"/>
      <c r="I367" s="37">
        <v>0</v>
      </c>
      <c r="J367" s="37"/>
      <c r="K367" s="37"/>
      <c r="L367" s="37"/>
      <c r="M367" s="37">
        <f t="shared" si="46"/>
        <v>0</v>
      </c>
      <c r="N367" s="94">
        <v>0</v>
      </c>
      <c r="O367" s="95"/>
      <c r="P367" s="95"/>
      <c r="Q367" s="96"/>
      <c r="R367" s="97">
        <v>0</v>
      </c>
      <c r="S367" s="98"/>
      <c r="T367" s="99"/>
      <c r="V367" s="55">
        <f t="shared" si="41"/>
        <v>0</v>
      </c>
      <c r="W367" s="42">
        <f t="shared" ref="W367:W427" si="47">M367+V367</f>
        <v>0</v>
      </c>
      <c r="X367" s="42">
        <f t="shared" si="42"/>
        <v>0</v>
      </c>
      <c r="Y367" s="42">
        <f t="shared" si="45"/>
        <v>0</v>
      </c>
      <c r="Z367" s="42">
        <f t="shared" si="45"/>
        <v>0</v>
      </c>
      <c r="AA367" s="42">
        <f t="shared" si="45"/>
        <v>0</v>
      </c>
      <c r="AB367" s="42">
        <f t="shared" si="45"/>
        <v>0</v>
      </c>
      <c r="AC367" s="42">
        <f t="shared" si="45"/>
        <v>0</v>
      </c>
      <c r="AD367" s="42">
        <f t="shared" si="45"/>
        <v>0</v>
      </c>
      <c r="AE367" s="42">
        <f t="shared" si="45"/>
        <v>0</v>
      </c>
      <c r="AF367" s="42">
        <f t="shared" si="45"/>
        <v>0</v>
      </c>
      <c r="AG367" s="42">
        <f t="shared" si="45"/>
        <v>0</v>
      </c>
      <c r="AH367" s="42">
        <f t="shared" si="45"/>
        <v>0</v>
      </c>
      <c r="AI367" s="42">
        <f t="shared" si="45"/>
        <v>0</v>
      </c>
    </row>
    <row r="368" spans="1:35" s="40" customFormat="1" ht="21.95" customHeight="1" x14ac:dyDescent="0.25">
      <c r="A368" s="32" t="s">
        <v>834</v>
      </c>
      <c r="B368" s="35" t="s">
        <v>839</v>
      </c>
      <c r="C368" s="89" t="s">
        <v>843</v>
      </c>
      <c r="D368" s="90"/>
      <c r="E368" s="91"/>
      <c r="F368" s="35" t="s">
        <v>852</v>
      </c>
      <c r="G368" s="92" t="s">
        <v>853</v>
      </c>
      <c r="H368" s="93"/>
      <c r="I368" s="37">
        <v>26238074</v>
      </c>
      <c r="J368" s="37"/>
      <c r="K368" s="37"/>
      <c r="L368" s="37"/>
      <c r="M368" s="37">
        <f t="shared" si="46"/>
        <v>26238074</v>
      </c>
      <c r="N368" s="94">
        <v>0.6173774416521578</v>
      </c>
      <c r="O368" s="95"/>
      <c r="P368" s="95"/>
      <c r="Q368" s="96"/>
      <c r="R368" s="97">
        <v>-10039279</v>
      </c>
      <c r="S368" s="98"/>
      <c r="T368" s="99"/>
      <c r="V368" s="55">
        <f t="shared" si="41"/>
        <v>1311903.7000000002</v>
      </c>
      <c r="W368" s="42">
        <v>26833096</v>
      </c>
      <c r="X368" s="42">
        <f t="shared" si="42"/>
        <v>2236091.3333333335</v>
      </c>
      <c r="Y368" s="42">
        <f t="shared" si="45"/>
        <v>2236091.3333333335</v>
      </c>
      <c r="Z368" s="42">
        <f t="shared" si="45"/>
        <v>2236091.3333333335</v>
      </c>
      <c r="AA368" s="42">
        <f t="shared" si="45"/>
        <v>2236091.3333333335</v>
      </c>
      <c r="AB368" s="42">
        <f t="shared" si="45"/>
        <v>2236091.3333333335</v>
      </c>
      <c r="AC368" s="42">
        <f t="shared" si="45"/>
        <v>2236091.3333333335</v>
      </c>
      <c r="AD368" s="42">
        <f t="shared" si="45"/>
        <v>2236091.3333333335</v>
      </c>
      <c r="AE368" s="42">
        <f t="shared" si="45"/>
        <v>2236091.3333333335</v>
      </c>
      <c r="AF368" s="42">
        <f t="shared" si="45"/>
        <v>2236091.3333333335</v>
      </c>
      <c r="AG368" s="42">
        <f t="shared" si="45"/>
        <v>2236091.3333333335</v>
      </c>
      <c r="AH368" s="42">
        <f t="shared" si="45"/>
        <v>2236091.3333333335</v>
      </c>
      <c r="AI368" s="42">
        <f t="shared" si="45"/>
        <v>2236091.3333333335</v>
      </c>
    </row>
    <row r="369" spans="1:35" s="40" customFormat="1" ht="22.5" customHeight="1" x14ac:dyDescent="0.25">
      <c r="A369" s="32" t="s">
        <v>834</v>
      </c>
      <c r="B369" s="35" t="s">
        <v>839</v>
      </c>
      <c r="C369" s="89" t="s">
        <v>843</v>
      </c>
      <c r="D369" s="90"/>
      <c r="E369" s="91"/>
      <c r="F369" s="35" t="s">
        <v>854</v>
      </c>
      <c r="G369" s="92" t="s">
        <v>855</v>
      </c>
      <c r="H369" s="93"/>
      <c r="I369" s="37">
        <v>278761</v>
      </c>
      <c r="J369" s="37"/>
      <c r="K369" s="37"/>
      <c r="L369" s="37"/>
      <c r="M369" s="37">
        <f t="shared" si="46"/>
        <v>278761</v>
      </c>
      <c r="N369" s="94">
        <v>0.59807505354048807</v>
      </c>
      <c r="O369" s="95"/>
      <c r="P369" s="95"/>
      <c r="Q369" s="96"/>
      <c r="R369" s="97">
        <v>-112041</v>
      </c>
      <c r="S369" s="98"/>
      <c r="T369" s="99"/>
      <c r="V369" s="55">
        <f t="shared" si="41"/>
        <v>13938.050000000001</v>
      </c>
      <c r="W369" s="42">
        <v>289536</v>
      </c>
      <c r="X369" s="42">
        <f t="shared" si="42"/>
        <v>24128</v>
      </c>
      <c r="Y369" s="42">
        <f t="shared" si="45"/>
        <v>24128</v>
      </c>
      <c r="Z369" s="42">
        <f t="shared" si="45"/>
        <v>24128</v>
      </c>
      <c r="AA369" s="42">
        <f t="shared" si="45"/>
        <v>24128</v>
      </c>
      <c r="AB369" s="42">
        <f t="shared" si="45"/>
        <v>24128</v>
      </c>
      <c r="AC369" s="42">
        <f t="shared" si="45"/>
        <v>24128</v>
      </c>
      <c r="AD369" s="42">
        <f t="shared" si="45"/>
        <v>24128</v>
      </c>
      <c r="AE369" s="42">
        <f t="shared" si="45"/>
        <v>24128</v>
      </c>
      <c r="AF369" s="42">
        <f t="shared" si="45"/>
        <v>24128</v>
      </c>
      <c r="AG369" s="42">
        <f t="shared" si="45"/>
        <v>24128</v>
      </c>
      <c r="AH369" s="42">
        <f t="shared" si="45"/>
        <v>24128</v>
      </c>
      <c r="AI369" s="42">
        <f t="shared" si="45"/>
        <v>24128</v>
      </c>
    </row>
    <row r="370" spans="1:35" s="40" customFormat="1" ht="21.75" customHeight="1" x14ac:dyDescent="0.25">
      <c r="A370" s="32" t="s">
        <v>834</v>
      </c>
      <c r="B370" s="35" t="s">
        <v>839</v>
      </c>
      <c r="C370" s="89" t="s">
        <v>843</v>
      </c>
      <c r="D370" s="90"/>
      <c r="E370" s="91"/>
      <c r="F370" s="35" t="s">
        <v>856</v>
      </c>
      <c r="G370" s="92" t="s">
        <v>857</v>
      </c>
      <c r="H370" s="93"/>
      <c r="I370" s="37">
        <v>1907982</v>
      </c>
      <c r="J370" s="37"/>
      <c r="K370" s="37"/>
      <c r="L370" s="37"/>
      <c r="M370" s="37">
        <f t="shared" si="46"/>
        <v>1907982</v>
      </c>
      <c r="N370" s="94">
        <v>0.63884512537330018</v>
      </c>
      <c r="O370" s="95"/>
      <c r="P370" s="95"/>
      <c r="Q370" s="96"/>
      <c r="R370" s="97">
        <v>-689077</v>
      </c>
      <c r="S370" s="98"/>
      <c r="T370" s="99"/>
      <c r="V370" s="55">
        <f t="shared" si="41"/>
        <v>95399.1</v>
      </c>
      <c r="W370" s="42">
        <v>1760480</v>
      </c>
      <c r="X370" s="42">
        <f t="shared" si="42"/>
        <v>146706.66666666666</v>
      </c>
      <c r="Y370" s="42">
        <f t="shared" si="45"/>
        <v>146706.66666666666</v>
      </c>
      <c r="Z370" s="42">
        <f t="shared" si="45"/>
        <v>146706.66666666666</v>
      </c>
      <c r="AA370" s="42">
        <f t="shared" si="45"/>
        <v>146706.66666666666</v>
      </c>
      <c r="AB370" s="42">
        <f t="shared" si="45"/>
        <v>146706.66666666666</v>
      </c>
      <c r="AC370" s="42">
        <f t="shared" si="45"/>
        <v>146706.66666666666</v>
      </c>
      <c r="AD370" s="42">
        <f t="shared" si="45"/>
        <v>146706.66666666666</v>
      </c>
      <c r="AE370" s="42">
        <f t="shared" si="45"/>
        <v>146706.66666666666</v>
      </c>
      <c r="AF370" s="42">
        <f t="shared" si="45"/>
        <v>146706.66666666666</v>
      </c>
      <c r="AG370" s="42">
        <f t="shared" si="45"/>
        <v>146706.66666666666</v>
      </c>
      <c r="AH370" s="42">
        <f t="shared" si="45"/>
        <v>146706.66666666666</v>
      </c>
      <c r="AI370" s="42">
        <f t="shared" si="45"/>
        <v>146706.66666666666</v>
      </c>
    </row>
    <row r="371" spans="1:35" s="40" customFormat="1" ht="20.25" customHeight="1" x14ac:dyDescent="0.25">
      <c r="A371" s="32" t="s">
        <v>834</v>
      </c>
      <c r="B371" s="35" t="s">
        <v>839</v>
      </c>
      <c r="C371" s="89" t="s">
        <v>843</v>
      </c>
      <c r="D371" s="90"/>
      <c r="E371" s="91"/>
      <c r="F371" s="35" t="s">
        <v>858</v>
      </c>
      <c r="G371" s="92" t="s">
        <v>859</v>
      </c>
      <c r="H371" s="93"/>
      <c r="I371" s="37">
        <v>897148</v>
      </c>
      <c r="J371" s="37"/>
      <c r="K371" s="37"/>
      <c r="L371" s="37"/>
      <c r="M371" s="37">
        <f t="shared" si="46"/>
        <v>897148</v>
      </c>
      <c r="N371" s="94">
        <v>0.78499757007762383</v>
      </c>
      <c r="O371" s="95"/>
      <c r="P371" s="95"/>
      <c r="Q371" s="96"/>
      <c r="R371" s="97">
        <v>-192889</v>
      </c>
      <c r="S371" s="98"/>
      <c r="T371" s="99"/>
      <c r="V371" s="55">
        <f t="shared" si="41"/>
        <v>44857.4</v>
      </c>
      <c r="W371" s="42">
        <v>1073729</v>
      </c>
      <c r="X371" s="42">
        <f t="shared" si="42"/>
        <v>89477.416666666672</v>
      </c>
      <c r="Y371" s="42">
        <f t="shared" si="45"/>
        <v>89477.416666666672</v>
      </c>
      <c r="Z371" s="42">
        <f t="shared" si="45"/>
        <v>89477.416666666672</v>
      </c>
      <c r="AA371" s="42">
        <f t="shared" si="45"/>
        <v>89477.416666666672</v>
      </c>
      <c r="AB371" s="42">
        <f t="shared" si="45"/>
        <v>89477.416666666672</v>
      </c>
      <c r="AC371" s="42">
        <f t="shared" si="45"/>
        <v>89477.416666666672</v>
      </c>
      <c r="AD371" s="42">
        <f t="shared" si="45"/>
        <v>89477.416666666672</v>
      </c>
      <c r="AE371" s="42">
        <f t="shared" si="45"/>
        <v>89477.416666666672</v>
      </c>
      <c r="AF371" s="42">
        <f t="shared" si="45"/>
        <v>89477.416666666672</v>
      </c>
      <c r="AG371" s="42">
        <f t="shared" si="45"/>
        <v>89477.416666666672</v>
      </c>
      <c r="AH371" s="42">
        <f t="shared" si="45"/>
        <v>89477.416666666672</v>
      </c>
      <c r="AI371" s="42">
        <f t="shared" si="45"/>
        <v>89477.416666666672</v>
      </c>
    </row>
    <row r="372" spans="1:35" s="40" customFormat="1" ht="22.5" customHeight="1" x14ac:dyDescent="0.25">
      <c r="A372" s="32" t="s">
        <v>834</v>
      </c>
      <c r="B372" s="35" t="s">
        <v>839</v>
      </c>
      <c r="C372" s="89" t="s">
        <v>843</v>
      </c>
      <c r="D372" s="90"/>
      <c r="E372" s="91"/>
      <c r="F372" s="35" t="s">
        <v>860</v>
      </c>
      <c r="G372" s="92" t="s">
        <v>861</v>
      </c>
      <c r="H372" s="93"/>
      <c r="I372" s="37">
        <v>97331</v>
      </c>
      <c r="J372" s="37"/>
      <c r="K372" s="37"/>
      <c r="L372" s="37"/>
      <c r="M372" s="37">
        <f t="shared" si="46"/>
        <v>97331</v>
      </c>
      <c r="N372" s="94">
        <v>0.48106975167212918</v>
      </c>
      <c r="O372" s="95"/>
      <c r="P372" s="95"/>
      <c r="Q372" s="96"/>
      <c r="R372" s="97">
        <v>-50508</v>
      </c>
      <c r="S372" s="98"/>
      <c r="T372" s="99"/>
      <c r="V372" s="55">
        <f t="shared" si="41"/>
        <v>4866.55</v>
      </c>
      <c r="W372" s="42">
        <v>91144</v>
      </c>
      <c r="X372" s="42">
        <f t="shared" si="42"/>
        <v>7595.333333333333</v>
      </c>
      <c r="Y372" s="42">
        <f t="shared" si="45"/>
        <v>7595.333333333333</v>
      </c>
      <c r="Z372" s="42">
        <f t="shared" si="45"/>
        <v>7595.333333333333</v>
      </c>
      <c r="AA372" s="42">
        <f t="shared" si="45"/>
        <v>7595.333333333333</v>
      </c>
      <c r="AB372" s="42">
        <f t="shared" si="45"/>
        <v>7595.333333333333</v>
      </c>
      <c r="AC372" s="42">
        <f t="shared" si="45"/>
        <v>7595.333333333333</v>
      </c>
      <c r="AD372" s="42">
        <f t="shared" si="45"/>
        <v>7595.333333333333</v>
      </c>
      <c r="AE372" s="42">
        <f t="shared" si="45"/>
        <v>7595.333333333333</v>
      </c>
      <c r="AF372" s="42">
        <f t="shared" si="45"/>
        <v>7595.333333333333</v>
      </c>
      <c r="AG372" s="42">
        <f t="shared" si="45"/>
        <v>7595.333333333333</v>
      </c>
      <c r="AH372" s="42">
        <f t="shared" si="45"/>
        <v>7595.333333333333</v>
      </c>
      <c r="AI372" s="42">
        <f t="shared" si="45"/>
        <v>7595.333333333333</v>
      </c>
    </row>
    <row r="373" spans="1:35" s="40" customFormat="1" ht="22.7" customHeight="1" x14ac:dyDescent="0.25">
      <c r="A373" s="32" t="s">
        <v>834</v>
      </c>
      <c r="B373" s="35" t="s">
        <v>839</v>
      </c>
      <c r="C373" s="89" t="s">
        <v>843</v>
      </c>
      <c r="D373" s="90"/>
      <c r="E373" s="91"/>
      <c r="F373" s="35" t="s">
        <v>862</v>
      </c>
      <c r="G373" s="92" t="s">
        <v>863</v>
      </c>
      <c r="H373" s="93"/>
      <c r="I373" s="37">
        <v>3296977</v>
      </c>
      <c r="J373" s="37"/>
      <c r="K373" s="37"/>
      <c r="L373" s="37"/>
      <c r="M373" s="37">
        <f t="shared" si="46"/>
        <v>3296977</v>
      </c>
      <c r="N373" s="94">
        <v>0.66661581199990172</v>
      </c>
      <c r="O373" s="95"/>
      <c r="P373" s="95"/>
      <c r="Q373" s="96"/>
      <c r="R373" s="97">
        <v>-1099160</v>
      </c>
      <c r="S373" s="98"/>
      <c r="T373" s="99"/>
      <c r="V373" s="55">
        <f t="shared" si="41"/>
        <v>164848.85</v>
      </c>
      <c r="W373" s="42">
        <v>3636568</v>
      </c>
      <c r="X373" s="42">
        <f t="shared" si="42"/>
        <v>303047.33333333331</v>
      </c>
      <c r="Y373" s="42">
        <f t="shared" si="45"/>
        <v>303047.33333333331</v>
      </c>
      <c r="Z373" s="42">
        <f t="shared" si="45"/>
        <v>303047.33333333331</v>
      </c>
      <c r="AA373" s="42">
        <f t="shared" si="45"/>
        <v>303047.33333333331</v>
      </c>
      <c r="AB373" s="42">
        <f t="shared" si="45"/>
        <v>303047.33333333331</v>
      </c>
      <c r="AC373" s="42">
        <f t="shared" si="45"/>
        <v>303047.33333333331</v>
      </c>
      <c r="AD373" s="42">
        <f t="shared" si="45"/>
        <v>303047.33333333331</v>
      </c>
      <c r="AE373" s="42">
        <f t="shared" si="45"/>
        <v>303047.33333333331</v>
      </c>
      <c r="AF373" s="42">
        <f t="shared" si="45"/>
        <v>303047.33333333331</v>
      </c>
      <c r="AG373" s="42">
        <f t="shared" si="45"/>
        <v>303047.33333333331</v>
      </c>
      <c r="AH373" s="42">
        <f t="shared" si="45"/>
        <v>303047.33333333331</v>
      </c>
      <c r="AI373" s="42">
        <f t="shared" si="45"/>
        <v>303047.33333333331</v>
      </c>
    </row>
    <row r="374" spans="1:35" s="40" customFormat="1" ht="22.7" customHeight="1" x14ac:dyDescent="0.25">
      <c r="A374" s="32" t="s">
        <v>834</v>
      </c>
      <c r="B374" s="35" t="s">
        <v>839</v>
      </c>
      <c r="C374" s="89" t="s">
        <v>843</v>
      </c>
      <c r="D374" s="90"/>
      <c r="E374" s="91"/>
      <c r="F374" s="35" t="s">
        <v>864</v>
      </c>
      <c r="G374" s="92" t="s">
        <v>865</v>
      </c>
      <c r="H374" s="93"/>
      <c r="I374" s="37">
        <v>0</v>
      </c>
      <c r="J374" s="37"/>
      <c r="K374" s="37"/>
      <c r="L374" s="37"/>
      <c r="M374" s="37">
        <f t="shared" si="46"/>
        <v>0</v>
      </c>
      <c r="N374" s="94">
        <v>0</v>
      </c>
      <c r="O374" s="95"/>
      <c r="P374" s="95"/>
      <c r="Q374" s="96"/>
      <c r="R374" s="97">
        <v>498</v>
      </c>
      <c r="S374" s="98"/>
      <c r="T374" s="99"/>
      <c r="V374" s="55">
        <f t="shared" si="41"/>
        <v>0</v>
      </c>
      <c r="W374" s="42">
        <f t="shared" si="47"/>
        <v>0</v>
      </c>
      <c r="X374" s="42">
        <f t="shared" si="42"/>
        <v>0</v>
      </c>
      <c r="Y374" s="42">
        <f t="shared" si="45"/>
        <v>0</v>
      </c>
      <c r="Z374" s="42">
        <f t="shared" si="45"/>
        <v>0</v>
      </c>
      <c r="AA374" s="42">
        <f t="shared" si="45"/>
        <v>0</v>
      </c>
      <c r="AB374" s="42">
        <f t="shared" si="45"/>
        <v>0</v>
      </c>
      <c r="AC374" s="42">
        <f t="shared" si="45"/>
        <v>0</v>
      </c>
      <c r="AD374" s="42">
        <f t="shared" si="45"/>
        <v>0</v>
      </c>
      <c r="AE374" s="42">
        <f t="shared" si="45"/>
        <v>0</v>
      </c>
      <c r="AF374" s="42">
        <f t="shared" si="45"/>
        <v>0</v>
      </c>
      <c r="AG374" s="42">
        <f t="shared" si="45"/>
        <v>0</v>
      </c>
      <c r="AH374" s="42">
        <f t="shared" si="45"/>
        <v>0</v>
      </c>
      <c r="AI374" s="42">
        <f t="shared" si="45"/>
        <v>0</v>
      </c>
    </row>
    <row r="375" spans="1:35" s="40" customFormat="1" ht="21.95" customHeight="1" x14ac:dyDescent="0.25">
      <c r="A375" s="32" t="s">
        <v>834</v>
      </c>
      <c r="B375" s="35" t="s">
        <v>839</v>
      </c>
      <c r="C375" s="89" t="s">
        <v>843</v>
      </c>
      <c r="D375" s="90"/>
      <c r="E375" s="91"/>
      <c r="F375" s="35" t="s">
        <v>866</v>
      </c>
      <c r="G375" s="92" t="s">
        <v>867</v>
      </c>
      <c r="H375" s="93"/>
      <c r="I375" s="37">
        <v>2113100</v>
      </c>
      <c r="J375" s="37"/>
      <c r="K375" s="37"/>
      <c r="L375" s="37"/>
      <c r="M375" s="37">
        <f t="shared" si="46"/>
        <v>2113100</v>
      </c>
      <c r="N375" s="94">
        <v>0.53084189106052715</v>
      </c>
      <c r="O375" s="95"/>
      <c r="P375" s="95"/>
      <c r="Q375" s="96"/>
      <c r="R375" s="97">
        <v>-991378</v>
      </c>
      <c r="S375" s="98"/>
      <c r="T375" s="99"/>
      <c r="V375" s="55">
        <f t="shared" si="41"/>
        <v>105655</v>
      </c>
      <c r="W375" s="42">
        <v>1982598</v>
      </c>
      <c r="X375" s="42">
        <f t="shared" si="42"/>
        <v>165216.5</v>
      </c>
      <c r="Y375" s="42">
        <f t="shared" si="45"/>
        <v>165216.5</v>
      </c>
      <c r="Z375" s="42">
        <f t="shared" si="45"/>
        <v>165216.5</v>
      </c>
      <c r="AA375" s="42">
        <f t="shared" si="45"/>
        <v>165216.5</v>
      </c>
      <c r="AB375" s="42">
        <f t="shared" si="45"/>
        <v>165216.5</v>
      </c>
      <c r="AC375" s="42">
        <f t="shared" si="45"/>
        <v>165216.5</v>
      </c>
      <c r="AD375" s="42">
        <f t="shared" si="45"/>
        <v>165216.5</v>
      </c>
      <c r="AE375" s="42">
        <f t="shared" si="45"/>
        <v>165216.5</v>
      </c>
      <c r="AF375" s="42">
        <f t="shared" si="45"/>
        <v>165216.5</v>
      </c>
      <c r="AG375" s="42">
        <f t="shared" si="45"/>
        <v>165216.5</v>
      </c>
      <c r="AH375" s="42">
        <f t="shared" si="45"/>
        <v>165216.5</v>
      </c>
      <c r="AI375" s="42">
        <f t="shared" si="45"/>
        <v>165216.5</v>
      </c>
    </row>
    <row r="376" spans="1:35" s="40" customFormat="1" ht="16.7" customHeight="1" x14ac:dyDescent="0.25">
      <c r="A376" s="32" t="s">
        <v>834</v>
      </c>
      <c r="B376" s="35" t="s">
        <v>839</v>
      </c>
      <c r="C376" s="89" t="s">
        <v>868</v>
      </c>
      <c r="D376" s="90"/>
      <c r="E376" s="91"/>
      <c r="F376" s="35" t="s">
        <v>869</v>
      </c>
      <c r="G376" s="92" t="s">
        <v>870</v>
      </c>
      <c r="H376" s="93"/>
      <c r="I376" s="37">
        <v>2500135</v>
      </c>
      <c r="J376" s="37"/>
      <c r="K376" s="37"/>
      <c r="L376" s="37"/>
      <c r="M376" s="37">
        <f>M377</f>
        <v>2500135</v>
      </c>
      <c r="N376" s="94">
        <v>0.69602281476800254</v>
      </c>
      <c r="O376" s="95"/>
      <c r="P376" s="95"/>
      <c r="Q376" s="96"/>
      <c r="R376" s="97">
        <v>-759984</v>
      </c>
      <c r="S376" s="98"/>
      <c r="T376" s="99"/>
      <c r="V376" s="41">
        <f t="shared" si="41"/>
        <v>125006.75</v>
      </c>
      <c r="W376" s="42">
        <v>91144</v>
      </c>
      <c r="X376" s="42">
        <f t="shared" si="42"/>
        <v>7595.333333333333</v>
      </c>
      <c r="Y376" s="42">
        <f t="shared" si="45"/>
        <v>7595.333333333333</v>
      </c>
      <c r="Z376" s="42">
        <f t="shared" si="45"/>
        <v>7595.333333333333</v>
      </c>
      <c r="AA376" s="42">
        <f t="shared" si="45"/>
        <v>7595.333333333333</v>
      </c>
      <c r="AB376" s="42">
        <f t="shared" si="45"/>
        <v>7595.333333333333</v>
      </c>
      <c r="AC376" s="42">
        <f t="shared" si="45"/>
        <v>7595.333333333333</v>
      </c>
      <c r="AD376" s="42">
        <f t="shared" si="45"/>
        <v>7595.333333333333</v>
      </c>
      <c r="AE376" s="42">
        <f t="shared" si="45"/>
        <v>7595.333333333333</v>
      </c>
      <c r="AF376" s="42">
        <f t="shared" si="45"/>
        <v>7595.333333333333</v>
      </c>
      <c r="AG376" s="42">
        <f t="shared" si="45"/>
        <v>7595.333333333333</v>
      </c>
      <c r="AH376" s="42">
        <f t="shared" si="45"/>
        <v>7595.333333333333</v>
      </c>
      <c r="AI376" s="42">
        <f t="shared" si="45"/>
        <v>7595.333333333333</v>
      </c>
    </row>
    <row r="377" spans="1:35" s="40" customFormat="1" ht="16.7" customHeight="1" x14ac:dyDescent="0.25">
      <c r="A377" s="32" t="s">
        <v>834</v>
      </c>
      <c r="B377" s="35" t="s">
        <v>839</v>
      </c>
      <c r="C377" s="89" t="s">
        <v>868</v>
      </c>
      <c r="D377" s="90"/>
      <c r="E377" s="91"/>
      <c r="F377" s="35" t="s">
        <v>871</v>
      </c>
      <c r="G377" s="92" t="s">
        <v>870</v>
      </c>
      <c r="H377" s="93"/>
      <c r="I377" s="37">
        <v>2500135</v>
      </c>
      <c r="J377" s="37"/>
      <c r="K377" s="37"/>
      <c r="L377" s="37"/>
      <c r="M377" s="37">
        <f>I377+K377-L377</f>
        <v>2500135</v>
      </c>
      <c r="N377" s="94">
        <v>0.69602281476800254</v>
      </c>
      <c r="O377" s="95"/>
      <c r="P377" s="95"/>
      <c r="Q377" s="96"/>
      <c r="R377" s="97">
        <v>-759984</v>
      </c>
      <c r="S377" s="98"/>
      <c r="T377" s="99"/>
      <c r="V377" s="55">
        <f t="shared" si="41"/>
        <v>125006.75</v>
      </c>
      <c r="W377" s="42">
        <v>91144</v>
      </c>
      <c r="X377" s="42">
        <f t="shared" si="42"/>
        <v>7595.333333333333</v>
      </c>
      <c r="Y377" s="42">
        <f t="shared" si="45"/>
        <v>7595.333333333333</v>
      </c>
      <c r="Z377" s="42">
        <f t="shared" si="45"/>
        <v>7595.333333333333</v>
      </c>
      <c r="AA377" s="42">
        <f t="shared" si="45"/>
        <v>7595.333333333333</v>
      </c>
      <c r="AB377" s="42">
        <f t="shared" si="45"/>
        <v>7595.333333333333</v>
      </c>
      <c r="AC377" s="42">
        <f t="shared" si="45"/>
        <v>7595.333333333333</v>
      </c>
      <c r="AD377" s="42">
        <f t="shared" si="45"/>
        <v>7595.333333333333</v>
      </c>
      <c r="AE377" s="42">
        <f t="shared" si="45"/>
        <v>7595.333333333333</v>
      </c>
      <c r="AF377" s="42">
        <f t="shared" si="45"/>
        <v>7595.333333333333</v>
      </c>
      <c r="AG377" s="42">
        <f t="shared" si="45"/>
        <v>7595.333333333333</v>
      </c>
      <c r="AH377" s="42">
        <f t="shared" si="45"/>
        <v>7595.333333333333</v>
      </c>
      <c r="AI377" s="42">
        <f t="shared" si="45"/>
        <v>7595.333333333333</v>
      </c>
    </row>
    <row r="378" spans="1:35" s="40" customFormat="1" ht="17.45" customHeight="1" x14ac:dyDescent="0.25">
      <c r="A378" s="32" t="s">
        <v>834</v>
      </c>
      <c r="B378" s="33" t="s">
        <v>872</v>
      </c>
      <c r="C378" s="89" t="s">
        <v>873</v>
      </c>
      <c r="D378" s="90"/>
      <c r="E378" s="91"/>
      <c r="F378" s="35" t="s">
        <v>874</v>
      </c>
      <c r="G378" s="92" t="s">
        <v>875</v>
      </c>
      <c r="H378" s="93"/>
      <c r="I378" s="37">
        <v>81160967</v>
      </c>
      <c r="J378" s="37"/>
      <c r="K378" s="37"/>
      <c r="L378" s="37"/>
      <c r="M378" s="37">
        <f>M381</f>
        <v>81160967</v>
      </c>
      <c r="N378" s="94">
        <v>0.54557345281507064</v>
      </c>
      <c r="O378" s="95"/>
      <c r="P378" s="95"/>
      <c r="Q378" s="96"/>
      <c r="R378" s="97">
        <v>-36881698</v>
      </c>
      <c r="S378" s="98"/>
      <c r="T378" s="99"/>
      <c r="V378" s="41">
        <f t="shared" si="41"/>
        <v>4058048.35</v>
      </c>
      <c r="W378" s="88">
        <v>85906579</v>
      </c>
      <c r="X378" s="42">
        <f t="shared" si="42"/>
        <v>7158881.583333333</v>
      </c>
      <c r="Y378" s="42">
        <f t="shared" si="45"/>
        <v>7158881.583333333</v>
      </c>
      <c r="Z378" s="42">
        <f t="shared" si="45"/>
        <v>7158881.583333333</v>
      </c>
      <c r="AA378" s="42">
        <f t="shared" si="45"/>
        <v>7158881.583333333</v>
      </c>
      <c r="AB378" s="42">
        <f t="shared" si="45"/>
        <v>7158881.583333333</v>
      </c>
      <c r="AC378" s="42">
        <f t="shared" si="45"/>
        <v>7158881.583333333</v>
      </c>
      <c r="AD378" s="42">
        <f t="shared" si="45"/>
        <v>7158881.583333333</v>
      </c>
      <c r="AE378" s="42">
        <f t="shared" si="45"/>
        <v>7158881.583333333</v>
      </c>
      <c r="AF378" s="42">
        <f t="shared" si="45"/>
        <v>7158881.583333333</v>
      </c>
      <c r="AG378" s="42">
        <f t="shared" si="45"/>
        <v>7158881.583333333</v>
      </c>
      <c r="AH378" s="42">
        <f t="shared" si="45"/>
        <v>7158881.583333333</v>
      </c>
      <c r="AI378" s="42">
        <f t="shared" si="45"/>
        <v>7158881.583333333</v>
      </c>
    </row>
    <row r="379" spans="1:35" s="40" customFormat="1" ht="20.25" customHeight="1" x14ac:dyDescent="0.25">
      <c r="A379" s="32" t="s">
        <v>834</v>
      </c>
      <c r="B379" s="35" t="s">
        <v>872</v>
      </c>
      <c r="C379" s="89" t="s">
        <v>876</v>
      </c>
      <c r="D379" s="90"/>
      <c r="E379" s="91"/>
      <c r="F379" s="35" t="s">
        <v>877</v>
      </c>
      <c r="G379" s="92" t="s">
        <v>878</v>
      </c>
      <c r="H379" s="93"/>
      <c r="I379" s="37">
        <v>0</v>
      </c>
      <c r="J379" s="37"/>
      <c r="K379" s="37"/>
      <c r="L379" s="37"/>
      <c r="M379" s="37">
        <v>0</v>
      </c>
      <c r="N379" s="94">
        <v>0</v>
      </c>
      <c r="O379" s="95"/>
      <c r="P379" s="95"/>
      <c r="Q379" s="96"/>
      <c r="R379" s="97">
        <v>0</v>
      </c>
      <c r="S379" s="98"/>
      <c r="T379" s="99"/>
      <c r="V379" s="41">
        <f t="shared" si="41"/>
        <v>0</v>
      </c>
      <c r="W379" s="42">
        <f t="shared" si="47"/>
        <v>0</v>
      </c>
      <c r="X379" s="42">
        <f t="shared" si="42"/>
        <v>0</v>
      </c>
      <c r="Y379" s="42">
        <f t="shared" ref="Y379:AI402" si="48">$W379/12</f>
        <v>0</v>
      </c>
      <c r="Z379" s="42">
        <f t="shared" si="48"/>
        <v>0</v>
      </c>
      <c r="AA379" s="42">
        <f t="shared" si="48"/>
        <v>0</v>
      </c>
      <c r="AB379" s="42">
        <f t="shared" si="48"/>
        <v>0</v>
      </c>
      <c r="AC379" s="42">
        <f t="shared" si="48"/>
        <v>0</v>
      </c>
      <c r="AD379" s="42">
        <f t="shared" si="48"/>
        <v>0</v>
      </c>
      <c r="AE379" s="42">
        <f t="shared" si="48"/>
        <v>0</v>
      </c>
      <c r="AF379" s="42">
        <f t="shared" si="48"/>
        <v>0</v>
      </c>
      <c r="AG379" s="42">
        <f t="shared" si="48"/>
        <v>0</v>
      </c>
      <c r="AH379" s="42">
        <f t="shared" si="48"/>
        <v>0</v>
      </c>
      <c r="AI379" s="42">
        <f t="shared" si="48"/>
        <v>0</v>
      </c>
    </row>
    <row r="380" spans="1:35" s="40" customFormat="1" ht="22.5" customHeight="1" x14ac:dyDescent="0.25">
      <c r="A380" s="32" t="s">
        <v>834</v>
      </c>
      <c r="B380" s="35" t="s">
        <v>872</v>
      </c>
      <c r="C380" s="89" t="s">
        <v>876</v>
      </c>
      <c r="D380" s="90"/>
      <c r="E380" s="91"/>
      <c r="F380" s="35" t="s">
        <v>879</v>
      </c>
      <c r="G380" s="92" t="s">
        <v>880</v>
      </c>
      <c r="H380" s="93"/>
      <c r="I380" s="37">
        <v>0</v>
      </c>
      <c r="J380" s="37"/>
      <c r="K380" s="37"/>
      <c r="L380" s="37"/>
      <c r="M380" s="37">
        <v>0</v>
      </c>
      <c r="N380" s="94">
        <v>0</v>
      </c>
      <c r="O380" s="95"/>
      <c r="P380" s="95"/>
      <c r="Q380" s="96"/>
      <c r="R380" s="97">
        <v>0</v>
      </c>
      <c r="S380" s="98"/>
      <c r="T380" s="99"/>
      <c r="V380" s="55">
        <f t="shared" si="41"/>
        <v>0</v>
      </c>
      <c r="W380" s="42">
        <f t="shared" si="47"/>
        <v>0</v>
      </c>
      <c r="X380" s="42">
        <f t="shared" si="42"/>
        <v>0</v>
      </c>
      <c r="Y380" s="42">
        <f t="shared" si="48"/>
        <v>0</v>
      </c>
      <c r="Z380" s="42">
        <f t="shared" si="48"/>
        <v>0</v>
      </c>
      <c r="AA380" s="42">
        <f t="shared" si="48"/>
        <v>0</v>
      </c>
      <c r="AB380" s="42">
        <f t="shared" si="48"/>
        <v>0</v>
      </c>
      <c r="AC380" s="42">
        <f t="shared" si="48"/>
        <v>0</v>
      </c>
      <c r="AD380" s="42">
        <f t="shared" si="48"/>
        <v>0</v>
      </c>
      <c r="AE380" s="42">
        <f t="shared" si="48"/>
        <v>0</v>
      </c>
      <c r="AF380" s="42">
        <f t="shared" si="48"/>
        <v>0</v>
      </c>
      <c r="AG380" s="42">
        <f t="shared" si="48"/>
        <v>0</v>
      </c>
      <c r="AH380" s="42">
        <f t="shared" si="48"/>
        <v>0</v>
      </c>
      <c r="AI380" s="42">
        <f t="shared" si="48"/>
        <v>0</v>
      </c>
    </row>
    <row r="381" spans="1:35" s="40" customFormat="1" ht="23.25" customHeight="1" x14ac:dyDescent="0.25">
      <c r="A381" s="32" t="s">
        <v>834</v>
      </c>
      <c r="B381" s="35" t="s">
        <v>872</v>
      </c>
      <c r="C381" s="89" t="s">
        <v>881</v>
      </c>
      <c r="D381" s="90"/>
      <c r="E381" s="91"/>
      <c r="F381" s="35" t="s">
        <v>882</v>
      </c>
      <c r="G381" s="92" t="s">
        <v>883</v>
      </c>
      <c r="H381" s="93"/>
      <c r="I381" s="37">
        <v>81160967</v>
      </c>
      <c r="J381" s="37"/>
      <c r="K381" s="37"/>
      <c r="L381" s="37"/>
      <c r="M381" s="37">
        <f>SUM(M382:M383)</f>
        <v>81160967</v>
      </c>
      <c r="N381" s="94">
        <v>0.54557345281507064</v>
      </c>
      <c r="O381" s="95"/>
      <c r="P381" s="95"/>
      <c r="Q381" s="96"/>
      <c r="R381" s="97">
        <v>-36881698</v>
      </c>
      <c r="S381" s="98"/>
      <c r="T381" s="99"/>
      <c r="V381" s="41">
        <f t="shared" si="41"/>
        <v>4058048.35</v>
      </c>
      <c r="W381" s="88">
        <v>85906579</v>
      </c>
      <c r="X381" s="42">
        <f t="shared" si="42"/>
        <v>7158881.583333333</v>
      </c>
      <c r="Y381" s="42">
        <f t="shared" si="48"/>
        <v>7158881.583333333</v>
      </c>
      <c r="Z381" s="42">
        <f t="shared" si="48"/>
        <v>7158881.583333333</v>
      </c>
      <c r="AA381" s="42">
        <f t="shared" si="48"/>
        <v>7158881.583333333</v>
      </c>
      <c r="AB381" s="42">
        <f t="shared" si="48"/>
        <v>7158881.583333333</v>
      </c>
      <c r="AC381" s="42">
        <f t="shared" si="48"/>
        <v>7158881.583333333</v>
      </c>
      <c r="AD381" s="42">
        <f t="shared" si="48"/>
        <v>7158881.583333333</v>
      </c>
      <c r="AE381" s="42">
        <f t="shared" si="48"/>
        <v>7158881.583333333</v>
      </c>
      <c r="AF381" s="42">
        <f t="shared" si="48"/>
        <v>7158881.583333333</v>
      </c>
      <c r="AG381" s="42">
        <f t="shared" si="48"/>
        <v>7158881.583333333</v>
      </c>
      <c r="AH381" s="42">
        <f t="shared" si="48"/>
        <v>7158881.583333333</v>
      </c>
      <c r="AI381" s="42">
        <f t="shared" si="48"/>
        <v>7158881.583333333</v>
      </c>
    </row>
    <row r="382" spans="1:35" s="40" customFormat="1" ht="23.25" customHeight="1" x14ac:dyDescent="0.25">
      <c r="A382" s="32" t="s">
        <v>834</v>
      </c>
      <c r="B382" s="35" t="s">
        <v>872</v>
      </c>
      <c r="C382" s="89" t="s">
        <v>881</v>
      </c>
      <c r="D382" s="90"/>
      <c r="E382" s="91"/>
      <c r="F382" s="35" t="s">
        <v>884</v>
      </c>
      <c r="G382" s="92" t="s">
        <v>885</v>
      </c>
      <c r="H382" s="93"/>
      <c r="I382" s="37">
        <v>21780191</v>
      </c>
      <c r="J382" s="37"/>
      <c r="K382" s="37"/>
      <c r="L382" s="37"/>
      <c r="M382" s="37">
        <f>I382+K382-L382</f>
        <v>21780191</v>
      </c>
      <c r="N382" s="94">
        <v>0.59752754234340733</v>
      </c>
      <c r="O382" s="95"/>
      <c r="P382" s="95"/>
      <c r="Q382" s="96"/>
      <c r="R382" s="97">
        <v>-8765927</v>
      </c>
      <c r="S382" s="98"/>
      <c r="T382" s="99"/>
      <c r="V382" s="55">
        <f t="shared" si="41"/>
        <v>1089009.55</v>
      </c>
      <c r="W382" s="42">
        <v>22125980</v>
      </c>
      <c r="X382" s="42">
        <f t="shared" si="42"/>
        <v>1843831.6666666667</v>
      </c>
      <c r="Y382" s="42">
        <f t="shared" si="48"/>
        <v>1843831.6666666667</v>
      </c>
      <c r="Z382" s="42">
        <f t="shared" si="48"/>
        <v>1843831.6666666667</v>
      </c>
      <c r="AA382" s="42">
        <f t="shared" si="48"/>
        <v>1843831.6666666667</v>
      </c>
      <c r="AB382" s="42">
        <f t="shared" si="48"/>
        <v>1843831.6666666667</v>
      </c>
      <c r="AC382" s="42">
        <f t="shared" si="48"/>
        <v>1843831.6666666667</v>
      </c>
      <c r="AD382" s="42">
        <f t="shared" si="48"/>
        <v>1843831.6666666667</v>
      </c>
      <c r="AE382" s="42">
        <f t="shared" si="48"/>
        <v>1843831.6666666667</v>
      </c>
      <c r="AF382" s="42">
        <f t="shared" si="48"/>
        <v>1843831.6666666667</v>
      </c>
      <c r="AG382" s="42">
        <f t="shared" si="48"/>
        <v>1843831.6666666667</v>
      </c>
      <c r="AH382" s="42">
        <f t="shared" si="48"/>
        <v>1843831.6666666667</v>
      </c>
      <c r="AI382" s="42">
        <f t="shared" si="48"/>
        <v>1843831.6666666667</v>
      </c>
    </row>
    <row r="383" spans="1:35" s="40" customFormat="1" ht="23.25" customHeight="1" x14ac:dyDescent="0.25">
      <c r="A383" s="32" t="s">
        <v>834</v>
      </c>
      <c r="B383" s="35" t="s">
        <v>872</v>
      </c>
      <c r="C383" s="89" t="s">
        <v>881</v>
      </c>
      <c r="D383" s="90"/>
      <c r="E383" s="91"/>
      <c r="F383" s="35" t="s">
        <v>886</v>
      </c>
      <c r="G383" s="92" t="s">
        <v>887</v>
      </c>
      <c r="H383" s="93"/>
      <c r="I383" s="37">
        <v>59380776</v>
      </c>
      <c r="J383" s="37"/>
      <c r="K383" s="37"/>
      <c r="L383" s="37"/>
      <c r="M383" s="37">
        <f>I383+K383-L383</f>
        <v>59380776</v>
      </c>
      <c r="N383" s="94">
        <v>0.52651728566160871</v>
      </c>
      <c r="O383" s="95"/>
      <c r="P383" s="95"/>
      <c r="Q383" s="96"/>
      <c r="R383" s="97">
        <v>-28115771</v>
      </c>
      <c r="S383" s="98"/>
      <c r="T383" s="99"/>
      <c r="V383" s="55">
        <f t="shared" si="41"/>
        <v>2969038.8000000003</v>
      </c>
      <c r="W383" s="42">
        <v>63780599</v>
      </c>
      <c r="X383" s="42">
        <f t="shared" si="42"/>
        <v>5315049.916666667</v>
      </c>
      <c r="Y383" s="42">
        <f t="shared" si="48"/>
        <v>5315049.916666667</v>
      </c>
      <c r="Z383" s="42">
        <f t="shared" si="48"/>
        <v>5315049.916666667</v>
      </c>
      <c r="AA383" s="42">
        <f t="shared" si="48"/>
        <v>5315049.916666667</v>
      </c>
      <c r="AB383" s="42">
        <f t="shared" si="48"/>
        <v>5315049.916666667</v>
      </c>
      <c r="AC383" s="42">
        <f t="shared" si="48"/>
        <v>5315049.916666667</v>
      </c>
      <c r="AD383" s="42">
        <f t="shared" si="48"/>
        <v>5315049.916666667</v>
      </c>
      <c r="AE383" s="42">
        <f t="shared" si="48"/>
        <v>5315049.916666667</v>
      </c>
      <c r="AF383" s="42">
        <f t="shared" si="48"/>
        <v>5315049.916666667</v>
      </c>
      <c r="AG383" s="42">
        <f t="shared" si="48"/>
        <v>5315049.916666667</v>
      </c>
      <c r="AH383" s="42">
        <f t="shared" si="48"/>
        <v>5315049.916666667</v>
      </c>
      <c r="AI383" s="42">
        <f t="shared" si="48"/>
        <v>5315049.916666667</v>
      </c>
    </row>
    <row r="384" spans="1:35" s="40" customFormat="1" ht="16.7" customHeight="1" x14ac:dyDescent="0.25">
      <c r="A384" s="32" t="s">
        <v>834</v>
      </c>
      <c r="B384" s="33" t="s">
        <v>888</v>
      </c>
      <c r="C384" s="89" t="s">
        <v>889</v>
      </c>
      <c r="D384" s="90"/>
      <c r="E384" s="91"/>
      <c r="F384" s="35" t="s">
        <v>890</v>
      </c>
      <c r="G384" s="92" t="s">
        <v>891</v>
      </c>
      <c r="H384" s="93"/>
      <c r="I384" s="37">
        <v>39254427</v>
      </c>
      <c r="J384" s="37"/>
      <c r="K384" s="37"/>
      <c r="L384" s="37"/>
      <c r="M384" s="37">
        <f>M385+M392+M402+M428+M434+M436</f>
        <v>49104333.619999997</v>
      </c>
      <c r="N384" s="94">
        <v>0.50675412049703339</v>
      </c>
      <c r="O384" s="95"/>
      <c r="P384" s="95"/>
      <c r="Q384" s="96"/>
      <c r="R384" s="97">
        <v>-19362084.370000001</v>
      </c>
      <c r="S384" s="98"/>
      <c r="T384" s="99"/>
      <c r="V384" s="41">
        <f t="shared" si="41"/>
        <v>2455216.6809999999</v>
      </c>
      <c r="W384" s="42"/>
      <c r="X384" s="42">
        <f t="shared" si="42"/>
        <v>0</v>
      </c>
      <c r="Y384" s="42">
        <f t="shared" si="48"/>
        <v>0</v>
      </c>
      <c r="Z384" s="42">
        <f t="shared" si="48"/>
        <v>0</v>
      </c>
      <c r="AA384" s="42">
        <f t="shared" si="48"/>
        <v>0</v>
      </c>
      <c r="AB384" s="42">
        <f t="shared" si="48"/>
        <v>0</v>
      </c>
      <c r="AC384" s="42">
        <f t="shared" si="48"/>
        <v>0</v>
      </c>
      <c r="AD384" s="42">
        <f t="shared" si="48"/>
        <v>0</v>
      </c>
      <c r="AE384" s="42">
        <f t="shared" si="48"/>
        <v>0</v>
      </c>
      <c r="AF384" s="42">
        <f t="shared" si="48"/>
        <v>0</v>
      </c>
      <c r="AG384" s="42">
        <f t="shared" si="48"/>
        <v>0</v>
      </c>
      <c r="AH384" s="42">
        <f t="shared" si="48"/>
        <v>0</v>
      </c>
      <c r="AI384" s="42">
        <f t="shared" si="48"/>
        <v>0</v>
      </c>
    </row>
    <row r="385" spans="1:35" s="40" customFormat="1" ht="27.75" customHeight="1" x14ac:dyDescent="0.25">
      <c r="A385" s="32" t="s">
        <v>834</v>
      </c>
      <c r="B385" s="35" t="s">
        <v>888</v>
      </c>
      <c r="C385" s="89" t="s">
        <v>892</v>
      </c>
      <c r="D385" s="90"/>
      <c r="E385" s="91"/>
      <c r="F385" s="35" t="s">
        <v>893</v>
      </c>
      <c r="G385" s="92" t="s">
        <v>894</v>
      </c>
      <c r="H385" s="93"/>
      <c r="I385" s="37">
        <v>0</v>
      </c>
      <c r="J385" s="37"/>
      <c r="K385" s="37"/>
      <c r="L385" s="37"/>
      <c r="M385" s="37">
        <f>SUM(M386:M391)</f>
        <v>724167.27</v>
      </c>
      <c r="N385" s="94">
        <v>0</v>
      </c>
      <c r="O385" s="95"/>
      <c r="P385" s="95"/>
      <c r="Q385" s="96"/>
      <c r="R385" s="97">
        <v>724167.27</v>
      </c>
      <c r="S385" s="98"/>
      <c r="T385" s="99"/>
      <c r="V385" s="41">
        <f t="shared" si="41"/>
        <v>36208.363499999999</v>
      </c>
      <c r="W385" s="42">
        <v>0</v>
      </c>
      <c r="X385" s="42">
        <f t="shared" si="42"/>
        <v>0</v>
      </c>
      <c r="Y385" s="42">
        <f t="shared" si="48"/>
        <v>0</v>
      </c>
      <c r="Z385" s="42">
        <f t="shared" si="48"/>
        <v>0</v>
      </c>
      <c r="AA385" s="42">
        <f t="shared" si="48"/>
        <v>0</v>
      </c>
      <c r="AB385" s="42">
        <f t="shared" si="48"/>
        <v>0</v>
      </c>
      <c r="AC385" s="42">
        <f t="shared" si="48"/>
        <v>0</v>
      </c>
      <c r="AD385" s="42">
        <f t="shared" si="48"/>
        <v>0</v>
      </c>
      <c r="AE385" s="42">
        <f t="shared" si="48"/>
        <v>0</v>
      </c>
      <c r="AF385" s="42">
        <f t="shared" si="48"/>
        <v>0</v>
      </c>
      <c r="AG385" s="42">
        <f t="shared" si="48"/>
        <v>0</v>
      </c>
      <c r="AH385" s="42">
        <f t="shared" si="48"/>
        <v>0</v>
      </c>
      <c r="AI385" s="42">
        <f t="shared" si="48"/>
        <v>0</v>
      </c>
    </row>
    <row r="386" spans="1:35" s="40" customFormat="1" ht="16.7" customHeight="1" x14ac:dyDescent="0.25">
      <c r="A386" s="32" t="s">
        <v>834</v>
      </c>
      <c r="B386" s="35" t="s">
        <v>888</v>
      </c>
      <c r="C386" s="89" t="s">
        <v>892</v>
      </c>
      <c r="D386" s="90"/>
      <c r="E386" s="91"/>
      <c r="F386" s="35" t="s">
        <v>895</v>
      </c>
      <c r="G386" s="92" t="s">
        <v>891</v>
      </c>
      <c r="H386" s="93"/>
      <c r="I386" s="37">
        <v>0</v>
      </c>
      <c r="J386" s="37"/>
      <c r="K386" s="37">
        <v>724167.27</v>
      </c>
      <c r="L386" s="37"/>
      <c r="M386" s="37">
        <f t="shared" ref="M386:M391" si="49">I386+K386-L386</f>
        <v>724167.27</v>
      </c>
      <c r="N386" s="94">
        <v>0</v>
      </c>
      <c r="O386" s="95"/>
      <c r="P386" s="95"/>
      <c r="Q386" s="96"/>
      <c r="R386" s="97">
        <v>724167.27</v>
      </c>
      <c r="S386" s="98"/>
      <c r="T386" s="99"/>
      <c r="V386" s="55">
        <f t="shared" si="41"/>
        <v>36208.363499999999</v>
      </c>
      <c r="W386" s="42">
        <v>0</v>
      </c>
      <c r="X386" s="42">
        <f t="shared" si="42"/>
        <v>0</v>
      </c>
      <c r="Y386" s="42">
        <f t="shared" si="48"/>
        <v>0</v>
      </c>
      <c r="Z386" s="42">
        <f t="shared" si="48"/>
        <v>0</v>
      </c>
      <c r="AA386" s="42">
        <f t="shared" si="48"/>
        <v>0</v>
      </c>
      <c r="AB386" s="42">
        <f t="shared" si="48"/>
        <v>0</v>
      </c>
      <c r="AC386" s="42">
        <f t="shared" si="48"/>
        <v>0</v>
      </c>
      <c r="AD386" s="42">
        <f t="shared" si="48"/>
        <v>0</v>
      </c>
      <c r="AE386" s="42">
        <f t="shared" si="48"/>
        <v>0</v>
      </c>
      <c r="AF386" s="42">
        <f t="shared" si="48"/>
        <v>0</v>
      </c>
      <c r="AG386" s="42">
        <f t="shared" si="48"/>
        <v>0</v>
      </c>
      <c r="AH386" s="42">
        <f t="shared" si="48"/>
        <v>0</v>
      </c>
      <c r="AI386" s="42">
        <f t="shared" si="48"/>
        <v>0</v>
      </c>
    </row>
    <row r="387" spans="1:35" s="40" customFormat="1" ht="16.7" customHeight="1" x14ac:dyDescent="0.25">
      <c r="A387" s="32" t="s">
        <v>834</v>
      </c>
      <c r="B387" s="35" t="s">
        <v>888</v>
      </c>
      <c r="C387" s="89" t="s">
        <v>892</v>
      </c>
      <c r="D387" s="90"/>
      <c r="E387" s="91"/>
      <c r="F387" s="35" t="s">
        <v>896</v>
      </c>
      <c r="G387" s="92" t="s">
        <v>897</v>
      </c>
      <c r="H387" s="93"/>
      <c r="I387" s="37">
        <v>0</v>
      </c>
      <c r="J387" s="37"/>
      <c r="K387" s="37"/>
      <c r="L387" s="37"/>
      <c r="M387" s="37">
        <f t="shared" si="49"/>
        <v>0</v>
      </c>
      <c r="N387" s="94">
        <v>0</v>
      </c>
      <c r="O387" s="95"/>
      <c r="P387" s="95"/>
      <c r="Q387" s="96"/>
      <c r="R387" s="97">
        <v>0</v>
      </c>
      <c r="S387" s="98"/>
      <c r="T387" s="99"/>
      <c r="V387" s="55">
        <f t="shared" si="41"/>
        <v>0</v>
      </c>
      <c r="W387" s="42">
        <f t="shared" si="47"/>
        <v>0</v>
      </c>
      <c r="X387" s="42">
        <f t="shared" si="42"/>
        <v>0</v>
      </c>
      <c r="Y387" s="42">
        <f t="shared" si="48"/>
        <v>0</v>
      </c>
      <c r="Z387" s="42">
        <f t="shared" si="48"/>
        <v>0</v>
      </c>
      <c r="AA387" s="42">
        <f t="shared" si="48"/>
        <v>0</v>
      </c>
      <c r="AB387" s="42">
        <f t="shared" si="48"/>
        <v>0</v>
      </c>
      <c r="AC387" s="42">
        <f t="shared" si="48"/>
        <v>0</v>
      </c>
      <c r="AD387" s="42">
        <f t="shared" si="48"/>
        <v>0</v>
      </c>
      <c r="AE387" s="42">
        <f t="shared" si="48"/>
        <v>0</v>
      </c>
      <c r="AF387" s="42">
        <f t="shared" si="48"/>
        <v>0</v>
      </c>
      <c r="AG387" s="42">
        <f t="shared" si="48"/>
        <v>0</v>
      </c>
      <c r="AH387" s="42">
        <f t="shared" si="48"/>
        <v>0</v>
      </c>
      <c r="AI387" s="42">
        <f t="shared" si="48"/>
        <v>0</v>
      </c>
    </row>
    <row r="388" spans="1:35" s="40" customFormat="1" ht="16.7" customHeight="1" x14ac:dyDescent="0.25">
      <c r="A388" s="32" t="s">
        <v>834</v>
      </c>
      <c r="B388" s="35" t="s">
        <v>888</v>
      </c>
      <c r="C388" s="89" t="s">
        <v>892</v>
      </c>
      <c r="D388" s="90"/>
      <c r="E388" s="91"/>
      <c r="F388" s="35" t="s">
        <v>898</v>
      </c>
      <c r="G388" s="92" t="s">
        <v>899</v>
      </c>
      <c r="H388" s="93"/>
      <c r="I388" s="37">
        <v>0</v>
      </c>
      <c r="J388" s="37"/>
      <c r="K388" s="37"/>
      <c r="L388" s="37"/>
      <c r="M388" s="37">
        <f t="shared" si="49"/>
        <v>0</v>
      </c>
      <c r="N388" s="94">
        <v>0</v>
      </c>
      <c r="O388" s="95"/>
      <c r="P388" s="95"/>
      <c r="Q388" s="96"/>
      <c r="R388" s="97">
        <v>0</v>
      </c>
      <c r="S388" s="98"/>
      <c r="T388" s="99"/>
      <c r="V388" s="55">
        <f t="shared" si="41"/>
        <v>0</v>
      </c>
      <c r="W388" s="42">
        <f t="shared" si="47"/>
        <v>0</v>
      </c>
      <c r="X388" s="42">
        <f t="shared" si="42"/>
        <v>0</v>
      </c>
      <c r="Y388" s="42">
        <f t="shared" si="48"/>
        <v>0</v>
      </c>
      <c r="Z388" s="42">
        <f t="shared" si="48"/>
        <v>0</v>
      </c>
      <c r="AA388" s="42">
        <f t="shared" si="48"/>
        <v>0</v>
      </c>
      <c r="AB388" s="42">
        <f t="shared" si="48"/>
        <v>0</v>
      </c>
      <c r="AC388" s="42">
        <f t="shared" si="48"/>
        <v>0</v>
      </c>
      <c r="AD388" s="42">
        <f t="shared" si="48"/>
        <v>0</v>
      </c>
      <c r="AE388" s="42">
        <f t="shared" si="48"/>
        <v>0</v>
      </c>
      <c r="AF388" s="42">
        <f t="shared" si="48"/>
        <v>0</v>
      </c>
      <c r="AG388" s="42">
        <f t="shared" si="48"/>
        <v>0</v>
      </c>
      <c r="AH388" s="42">
        <f t="shared" si="48"/>
        <v>0</v>
      </c>
      <c r="AI388" s="42">
        <f t="shared" si="48"/>
        <v>0</v>
      </c>
    </row>
    <row r="389" spans="1:35" s="40" customFormat="1" ht="19.5" customHeight="1" x14ac:dyDescent="0.25">
      <c r="A389" s="32" t="s">
        <v>834</v>
      </c>
      <c r="B389" s="35" t="s">
        <v>888</v>
      </c>
      <c r="C389" s="89" t="s">
        <v>892</v>
      </c>
      <c r="D389" s="90"/>
      <c r="E389" s="91"/>
      <c r="F389" s="35" t="s">
        <v>900</v>
      </c>
      <c r="G389" s="92" t="s">
        <v>901</v>
      </c>
      <c r="H389" s="93"/>
      <c r="I389" s="37">
        <v>0</v>
      </c>
      <c r="J389" s="37"/>
      <c r="K389" s="37"/>
      <c r="L389" s="37"/>
      <c r="M389" s="37">
        <f t="shared" si="49"/>
        <v>0</v>
      </c>
      <c r="N389" s="94">
        <v>0</v>
      </c>
      <c r="O389" s="95"/>
      <c r="P389" s="95"/>
      <c r="Q389" s="96"/>
      <c r="R389" s="97">
        <v>0</v>
      </c>
      <c r="S389" s="98"/>
      <c r="T389" s="99"/>
      <c r="V389" s="55">
        <f t="shared" si="41"/>
        <v>0</v>
      </c>
      <c r="W389" s="42">
        <f t="shared" si="47"/>
        <v>0</v>
      </c>
      <c r="X389" s="42">
        <f t="shared" si="42"/>
        <v>0</v>
      </c>
      <c r="Y389" s="42">
        <f t="shared" si="48"/>
        <v>0</v>
      </c>
      <c r="Z389" s="42">
        <f t="shared" si="48"/>
        <v>0</v>
      </c>
      <c r="AA389" s="42">
        <f t="shared" si="48"/>
        <v>0</v>
      </c>
      <c r="AB389" s="42">
        <f t="shared" si="48"/>
        <v>0</v>
      </c>
      <c r="AC389" s="42">
        <f t="shared" si="48"/>
        <v>0</v>
      </c>
      <c r="AD389" s="42">
        <f t="shared" si="48"/>
        <v>0</v>
      </c>
      <c r="AE389" s="42">
        <f t="shared" si="48"/>
        <v>0</v>
      </c>
      <c r="AF389" s="42">
        <f t="shared" si="48"/>
        <v>0</v>
      </c>
      <c r="AG389" s="42">
        <f t="shared" si="48"/>
        <v>0</v>
      </c>
      <c r="AH389" s="42">
        <f t="shared" si="48"/>
        <v>0</v>
      </c>
      <c r="AI389" s="42">
        <f t="shared" si="48"/>
        <v>0</v>
      </c>
    </row>
    <row r="390" spans="1:35" s="40" customFormat="1" ht="23.25" customHeight="1" x14ac:dyDescent="0.25">
      <c r="A390" s="32" t="s">
        <v>834</v>
      </c>
      <c r="B390" s="35" t="s">
        <v>888</v>
      </c>
      <c r="C390" s="89" t="s">
        <v>892</v>
      </c>
      <c r="D390" s="90"/>
      <c r="E390" s="91"/>
      <c r="F390" s="35" t="s">
        <v>902</v>
      </c>
      <c r="G390" s="92" t="s">
        <v>903</v>
      </c>
      <c r="H390" s="93"/>
      <c r="I390" s="37">
        <v>0</v>
      </c>
      <c r="J390" s="37"/>
      <c r="K390" s="37"/>
      <c r="L390" s="37"/>
      <c r="M390" s="37">
        <f t="shared" si="49"/>
        <v>0</v>
      </c>
      <c r="N390" s="94">
        <v>0</v>
      </c>
      <c r="O390" s="95"/>
      <c r="P390" s="95"/>
      <c r="Q390" s="96"/>
      <c r="R390" s="97">
        <v>0</v>
      </c>
      <c r="S390" s="98"/>
      <c r="T390" s="99"/>
      <c r="V390" s="55">
        <f t="shared" si="41"/>
        <v>0</v>
      </c>
      <c r="W390" s="42">
        <f t="shared" si="47"/>
        <v>0</v>
      </c>
      <c r="X390" s="42">
        <f t="shared" si="42"/>
        <v>0</v>
      </c>
      <c r="Y390" s="42">
        <f t="shared" si="48"/>
        <v>0</v>
      </c>
      <c r="Z390" s="42">
        <f t="shared" si="48"/>
        <v>0</v>
      </c>
      <c r="AA390" s="42">
        <f t="shared" si="48"/>
        <v>0</v>
      </c>
      <c r="AB390" s="42">
        <f t="shared" si="48"/>
        <v>0</v>
      </c>
      <c r="AC390" s="42">
        <f t="shared" si="48"/>
        <v>0</v>
      </c>
      <c r="AD390" s="42">
        <f t="shared" si="48"/>
        <v>0</v>
      </c>
      <c r="AE390" s="42">
        <f t="shared" si="48"/>
        <v>0</v>
      </c>
      <c r="AF390" s="42">
        <f t="shared" si="48"/>
        <v>0</v>
      </c>
      <c r="AG390" s="42">
        <f t="shared" si="48"/>
        <v>0</v>
      </c>
      <c r="AH390" s="42">
        <f t="shared" si="48"/>
        <v>0</v>
      </c>
      <c r="AI390" s="42">
        <f t="shared" si="48"/>
        <v>0</v>
      </c>
    </row>
    <row r="391" spans="1:35" s="40" customFormat="1" ht="24.75" customHeight="1" x14ac:dyDescent="0.25">
      <c r="A391" s="32" t="s">
        <v>834</v>
      </c>
      <c r="B391" s="35" t="s">
        <v>888</v>
      </c>
      <c r="C391" s="89" t="s">
        <v>892</v>
      </c>
      <c r="D391" s="90"/>
      <c r="E391" s="91"/>
      <c r="F391" s="35" t="s">
        <v>904</v>
      </c>
      <c r="G391" s="92" t="s">
        <v>905</v>
      </c>
      <c r="H391" s="93"/>
      <c r="I391" s="37">
        <v>0</v>
      </c>
      <c r="J391" s="37"/>
      <c r="K391" s="37"/>
      <c r="L391" s="37"/>
      <c r="M391" s="37">
        <f t="shared" si="49"/>
        <v>0</v>
      </c>
      <c r="N391" s="94">
        <v>0</v>
      </c>
      <c r="O391" s="95"/>
      <c r="P391" s="95"/>
      <c r="Q391" s="96"/>
      <c r="R391" s="97">
        <v>0</v>
      </c>
      <c r="S391" s="98"/>
      <c r="T391" s="99"/>
      <c r="V391" s="55">
        <f t="shared" si="41"/>
        <v>0</v>
      </c>
      <c r="W391" s="42"/>
      <c r="X391" s="42">
        <f t="shared" si="42"/>
        <v>0</v>
      </c>
      <c r="Y391" s="42">
        <f t="shared" si="48"/>
        <v>0</v>
      </c>
      <c r="Z391" s="42">
        <f t="shared" si="48"/>
        <v>0</v>
      </c>
      <c r="AA391" s="42">
        <f t="shared" si="48"/>
        <v>0</v>
      </c>
      <c r="AB391" s="42">
        <f t="shared" si="48"/>
        <v>0</v>
      </c>
      <c r="AC391" s="42">
        <f t="shared" si="48"/>
        <v>0</v>
      </c>
      <c r="AD391" s="42">
        <f t="shared" si="48"/>
        <v>0</v>
      </c>
      <c r="AE391" s="42">
        <f t="shared" si="48"/>
        <v>0</v>
      </c>
      <c r="AF391" s="42">
        <f t="shared" si="48"/>
        <v>0</v>
      </c>
      <c r="AG391" s="42">
        <f t="shared" si="48"/>
        <v>0</v>
      </c>
      <c r="AH391" s="42">
        <f t="shared" si="48"/>
        <v>0</v>
      </c>
      <c r="AI391" s="42">
        <f t="shared" si="48"/>
        <v>0</v>
      </c>
    </row>
    <row r="392" spans="1:35" s="40" customFormat="1" ht="20.25" customHeight="1" x14ac:dyDescent="0.25">
      <c r="A392" s="32" t="s">
        <v>834</v>
      </c>
      <c r="B392" s="35" t="s">
        <v>888</v>
      </c>
      <c r="C392" s="89" t="s">
        <v>906</v>
      </c>
      <c r="D392" s="90"/>
      <c r="E392" s="91"/>
      <c r="F392" s="35" t="s">
        <v>907</v>
      </c>
      <c r="G392" s="92" t="s">
        <v>908</v>
      </c>
      <c r="H392" s="93"/>
      <c r="I392" s="37">
        <v>13754427</v>
      </c>
      <c r="J392" s="37"/>
      <c r="K392" s="37"/>
      <c r="L392" s="37"/>
      <c r="M392" s="37">
        <f>SUM(M393:M401)</f>
        <v>16733281.73</v>
      </c>
      <c r="N392" s="94">
        <v>0.19376669998684787</v>
      </c>
      <c r="O392" s="95"/>
      <c r="P392" s="95"/>
      <c r="Q392" s="96"/>
      <c r="R392" s="97">
        <v>-11089277.07</v>
      </c>
      <c r="S392" s="98"/>
      <c r="T392" s="99"/>
      <c r="V392" s="41">
        <f t="shared" si="41"/>
        <v>836664.08650000009</v>
      </c>
      <c r="W392" s="87">
        <v>13969000</v>
      </c>
      <c r="X392" s="42">
        <f t="shared" si="42"/>
        <v>1164083.3333333333</v>
      </c>
      <c r="Y392" s="42">
        <f t="shared" si="48"/>
        <v>1164083.3333333333</v>
      </c>
      <c r="Z392" s="42">
        <f t="shared" si="48"/>
        <v>1164083.3333333333</v>
      </c>
      <c r="AA392" s="42">
        <f t="shared" si="48"/>
        <v>1164083.3333333333</v>
      </c>
      <c r="AB392" s="42">
        <f t="shared" si="48"/>
        <v>1164083.3333333333</v>
      </c>
      <c r="AC392" s="42">
        <f t="shared" si="48"/>
        <v>1164083.3333333333</v>
      </c>
      <c r="AD392" s="42">
        <f t="shared" si="48"/>
        <v>1164083.3333333333</v>
      </c>
      <c r="AE392" s="42">
        <f t="shared" si="48"/>
        <v>1164083.3333333333</v>
      </c>
      <c r="AF392" s="42">
        <f t="shared" si="48"/>
        <v>1164083.3333333333</v>
      </c>
      <c r="AG392" s="42">
        <f t="shared" si="48"/>
        <v>1164083.3333333333</v>
      </c>
      <c r="AH392" s="42">
        <f t="shared" si="48"/>
        <v>1164083.3333333333</v>
      </c>
      <c r="AI392" s="42">
        <f t="shared" si="48"/>
        <v>1164083.3333333333</v>
      </c>
    </row>
    <row r="393" spans="1:35" s="40" customFormat="1" ht="16.7" customHeight="1" x14ac:dyDescent="0.25">
      <c r="A393" s="32" t="s">
        <v>834</v>
      </c>
      <c r="B393" s="35" t="s">
        <v>888</v>
      </c>
      <c r="C393" s="89" t="s">
        <v>906</v>
      </c>
      <c r="D393" s="90"/>
      <c r="E393" s="91"/>
      <c r="F393" s="35" t="s">
        <v>909</v>
      </c>
      <c r="G393" s="92" t="s">
        <v>910</v>
      </c>
      <c r="H393" s="93"/>
      <c r="I393" s="37">
        <v>0</v>
      </c>
      <c r="J393" s="37"/>
      <c r="K393" s="37"/>
      <c r="L393" s="37"/>
      <c r="M393" s="37">
        <f>I393+K393-L393</f>
        <v>0</v>
      </c>
      <c r="N393" s="94">
        <v>0</v>
      </c>
      <c r="O393" s="95"/>
      <c r="P393" s="95"/>
      <c r="Q393" s="96"/>
      <c r="R393" s="97">
        <v>0</v>
      </c>
      <c r="S393" s="98"/>
      <c r="T393" s="99"/>
      <c r="V393" s="55">
        <f t="shared" si="41"/>
        <v>0</v>
      </c>
      <c r="W393" s="42">
        <f t="shared" si="47"/>
        <v>0</v>
      </c>
      <c r="X393" s="42">
        <f t="shared" si="42"/>
        <v>0</v>
      </c>
      <c r="Y393" s="42">
        <f t="shared" si="48"/>
        <v>0</v>
      </c>
      <c r="Z393" s="42">
        <f t="shared" si="48"/>
        <v>0</v>
      </c>
      <c r="AA393" s="42">
        <f t="shared" si="48"/>
        <v>0</v>
      </c>
      <c r="AB393" s="42">
        <f t="shared" si="48"/>
        <v>0</v>
      </c>
      <c r="AC393" s="42">
        <f t="shared" si="48"/>
        <v>0</v>
      </c>
      <c r="AD393" s="42">
        <f t="shared" si="48"/>
        <v>0</v>
      </c>
      <c r="AE393" s="42">
        <f t="shared" si="48"/>
        <v>0</v>
      </c>
      <c r="AF393" s="42">
        <f t="shared" si="48"/>
        <v>0</v>
      </c>
      <c r="AG393" s="42">
        <f t="shared" si="48"/>
        <v>0</v>
      </c>
      <c r="AH393" s="42">
        <f t="shared" si="48"/>
        <v>0</v>
      </c>
      <c r="AI393" s="42">
        <f t="shared" si="48"/>
        <v>0</v>
      </c>
    </row>
    <row r="394" spans="1:35" s="40" customFormat="1" ht="22.5" customHeight="1" x14ac:dyDescent="0.25">
      <c r="A394" s="32" t="s">
        <v>834</v>
      </c>
      <c r="B394" s="35" t="s">
        <v>888</v>
      </c>
      <c r="C394" s="89" t="s">
        <v>906</v>
      </c>
      <c r="D394" s="90"/>
      <c r="E394" s="91"/>
      <c r="F394" s="35" t="s">
        <v>911</v>
      </c>
      <c r="G394" s="92" t="s">
        <v>912</v>
      </c>
      <c r="H394" s="93"/>
      <c r="I394" s="37">
        <v>0</v>
      </c>
      <c r="J394" s="37"/>
      <c r="K394" s="37"/>
      <c r="L394" s="37"/>
      <c r="M394" s="37">
        <f t="shared" ref="M394:M401" si="50">I394+K394-L394</f>
        <v>0</v>
      </c>
      <c r="N394" s="94">
        <v>0</v>
      </c>
      <c r="O394" s="95"/>
      <c r="P394" s="95"/>
      <c r="Q394" s="96"/>
      <c r="R394" s="97">
        <v>0</v>
      </c>
      <c r="S394" s="98"/>
      <c r="T394" s="99"/>
      <c r="V394" s="55">
        <f t="shared" si="41"/>
        <v>0</v>
      </c>
      <c r="W394" s="42">
        <f t="shared" si="47"/>
        <v>0</v>
      </c>
      <c r="X394" s="42">
        <f t="shared" si="42"/>
        <v>0</v>
      </c>
      <c r="Y394" s="42">
        <f t="shared" si="48"/>
        <v>0</v>
      </c>
      <c r="Z394" s="42">
        <f t="shared" si="48"/>
        <v>0</v>
      </c>
      <c r="AA394" s="42">
        <f t="shared" si="48"/>
        <v>0</v>
      </c>
      <c r="AB394" s="42">
        <f t="shared" si="48"/>
        <v>0</v>
      </c>
      <c r="AC394" s="42">
        <f t="shared" si="48"/>
        <v>0</v>
      </c>
      <c r="AD394" s="42">
        <f t="shared" si="48"/>
        <v>0</v>
      </c>
      <c r="AE394" s="42">
        <f t="shared" si="48"/>
        <v>0</v>
      </c>
      <c r="AF394" s="42">
        <f t="shared" si="48"/>
        <v>0</v>
      </c>
      <c r="AG394" s="42">
        <f t="shared" si="48"/>
        <v>0</v>
      </c>
      <c r="AH394" s="42">
        <f t="shared" si="48"/>
        <v>0</v>
      </c>
      <c r="AI394" s="42">
        <f t="shared" si="48"/>
        <v>0</v>
      </c>
    </row>
    <row r="395" spans="1:35" s="40" customFormat="1" ht="21" customHeight="1" x14ac:dyDescent="0.25">
      <c r="A395" s="32" t="s">
        <v>834</v>
      </c>
      <c r="B395" s="35" t="s">
        <v>888</v>
      </c>
      <c r="C395" s="89" t="s">
        <v>906</v>
      </c>
      <c r="D395" s="90"/>
      <c r="E395" s="91"/>
      <c r="F395" s="35" t="s">
        <v>913</v>
      </c>
      <c r="G395" s="92" t="s">
        <v>914</v>
      </c>
      <c r="H395" s="93"/>
      <c r="I395" s="37">
        <v>0</v>
      </c>
      <c r="J395" s="37"/>
      <c r="K395" s="37"/>
      <c r="L395" s="37"/>
      <c r="M395" s="37">
        <f t="shared" si="50"/>
        <v>0</v>
      </c>
      <c r="N395" s="94">
        <v>0</v>
      </c>
      <c r="O395" s="95"/>
      <c r="P395" s="95"/>
      <c r="Q395" s="96"/>
      <c r="R395" s="97">
        <v>0</v>
      </c>
      <c r="S395" s="98"/>
      <c r="T395" s="99"/>
      <c r="V395" s="55">
        <f t="shared" si="41"/>
        <v>0</v>
      </c>
      <c r="W395" s="42">
        <f t="shared" si="47"/>
        <v>0</v>
      </c>
      <c r="X395" s="42">
        <f t="shared" si="42"/>
        <v>0</v>
      </c>
      <c r="Y395" s="42">
        <f t="shared" si="48"/>
        <v>0</v>
      </c>
      <c r="Z395" s="42">
        <f t="shared" si="48"/>
        <v>0</v>
      </c>
      <c r="AA395" s="42">
        <f t="shared" si="48"/>
        <v>0</v>
      </c>
      <c r="AB395" s="42">
        <f t="shared" si="48"/>
        <v>0</v>
      </c>
      <c r="AC395" s="42">
        <f t="shared" si="48"/>
        <v>0</v>
      </c>
      <c r="AD395" s="42">
        <f t="shared" si="48"/>
        <v>0</v>
      </c>
      <c r="AE395" s="42">
        <f t="shared" si="48"/>
        <v>0</v>
      </c>
      <c r="AF395" s="42">
        <f t="shared" si="48"/>
        <v>0</v>
      </c>
      <c r="AG395" s="42">
        <f t="shared" si="48"/>
        <v>0</v>
      </c>
      <c r="AH395" s="42">
        <f t="shared" si="48"/>
        <v>0</v>
      </c>
      <c r="AI395" s="42">
        <f t="shared" si="48"/>
        <v>0</v>
      </c>
    </row>
    <row r="396" spans="1:35" s="40" customFormat="1" ht="16.7" customHeight="1" x14ac:dyDescent="0.25">
      <c r="A396" s="32" t="s">
        <v>834</v>
      </c>
      <c r="B396" s="35" t="s">
        <v>888</v>
      </c>
      <c r="C396" s="89" t="s">
        <v>906</v>
      </c>
      <c r="D396" s="90"/>
      <c r="E396" s="91"/>
      <c r="F396" s="35" t="s">
        <v>915</v>
      </c>
      <c r="G396" s="92" t="s">
        <v>916</v>
      </c>
      <c r="H396" s="93"/>
      <c r="I396" s="37">
        <v>12754427</v>
      </c>
      <c r="J396" s="37"/>
      <c r="K396" s="37">
        <v>1038679.9</v>
      </c>
      <c r="L396" s="37"/>
      <c r="M396" s="37">
        <f t="shared" si="50"/>
        <v>13793106.9</v>
      </c>
      <c r="N396" s="94">
        <v>0.20895881328106705</v>
      </c>
      <c r="O396" s="95"/>
      <c r="P396" s="95"/>
      <c r="Q396" s="96"/>
      <c r="R396" s="97">
        <v>-10089277.07</v>
      </c>
      <c r="S396" s="98"/>
      <c r="T396" s="99"/>
      <c r="V396" s="55">
        <f t="shared" ref="V396:V450" si="51">M396*0.05</f>
        <v>689655.34500000009</v>
      </c>
      <c r="W396" s="42">
        <v>13969000</v>
      </c>
      <c r="X396" s="42">
        <f t="shared" ref="X396:X450" si="52">W396/12</f>
        <v>1164083.3333333333</v>
      </c>
      <c r="Y396" s="42">
        <f t="shared" si="48"/>
        <v>1164083.3333333333</v>
      </c>
      <c r="Z396" s="42">
        <f t="shared" si="48"/>
        <v>1164083.3333333333</v>
      </c>
      <c r="AA396" s="42">
        <f t="shared" si="48"/>
        <v>1164083.3333333333</v>
      </c>
      <c r="AB396" s="42">
        <f t="shared" si="48"/>
        <v>1164083.3333333333</v>
      </c>
      <c r="AC396" s="42">
        <f t="shared" si="48"/>
        <v>1164083.3333333333</v>
      </c>
      <c r="AD396" s="42">
        <f t="shared" si="48"/>
        <v>1164083.3333333333</v>
      </c>
      <c r="AE396" s="42">
        <f t="shared" si="48"/>
        <v>1164083.3333333333</v>
      </c>
      <c r="AF396" s="42">
        <f t="shared" si="48"/>
        <v>1164083.3333333333</v>
      </c>
      <c r="AG396" s="42">
        <f t="shared" si="48"/>
        <v>1164083.3333333333</v>
      </c>
      <c r="AH396" s="42">
        <f t="shared" si="48"/>
        <v>1164083.3333333333</v>
      </c>
      <c r="AI396" s="42">
        <f t="shared" si="48"/>
        <v>1164083.3333333333</v>
      </c>
    </row>
    <row r="397" spans="1:35" s="40" customFormat="1" ht="22.7" customHeight="1" x14ac:dyDescent="0.25">
      <c r="A397" s="32" t="s">
        <v>834</v>
      </c>
      <c r="B397" s="35" t="s">
        <v>888</v>
      </c>
      <c r="C397" s="89" t="s">
        <v>906</v>
      </c>
      <c r="D397" s="90"/>
      <c r="E397" s="91"/>
      <c r="F397" s="35" t="s">
        <v>917</v>
      </c>
      <c r="G397" s="92" t="s">
        <v>918</v>
      </c>
      <c r="H397" s="93"/>
      <c r="I397" s="37">
        <v>1000000</v>
      </c>
      <c r="J397" s="37"/>
      <c r="K397" s="37"/>
      <c r="L397" s="37"/>
      <c r="M397" s="37">
        <f t="shared" si="50"/>
        <v>1000000</v>
      </c>
      <c r="N397" s="94">
        <v>0</v>
      </c>
      <c r="O397" s="95"/>
      <c r="P397" s="95"/>
      <c r="Q397" s="96"/>
      <c r="R397" s="97">
        <v>-1000000</v>
      </c>
      <c r="S397" s="98"/>
      <c r="T397" s="99"/>
      <c r="V397" s="55">
        <f t="shared" si="51"/>
        <v>50000</v>
      </c>
      <c r="W397" s="42"/>
      <c r="X397" s="42">
        <f t="shared" si="52"/>
        <v>0</v>
      </c>
      <c r="Y397" s="42">
        <f t="shared" si="48"/>
        <v>0</v>
      </c>
      <c r="Z397" s="42">
        <f t="shared" si="48"/>
        <v>0</v>
      </c>
      <c r="AA397" s="42">
        <f t="shared" si="48"/>
        <v>0</v>
      </c>
      <c r="AB397" s="42">
        <f t="shared" si="48"/>
        <v>0</v>
      </c>
      <c r="AC397" s="42">
        <f t="shared" si="48"/>
        <v>0</v>
      </c>
      <c r="AD397" s="42">
        <f t="shared" si="48"/>
        <v>0</v>
      </c>
      <c r="AE397" s="42">
        <f t="shared" si="48"/>
        <v>0</v>
      </c>
      <c r="AF397" s="42">
        <f t="shared" si="48"/>
        <v>0</v>
      </c>
      <c r="AG397" s="42">
        <f t="shared" si="48"/>
        <v>0</v>
      </c>
      <c r="AH397" s="42">
        <f t="shared" si="48"/>
        <v>0</v>
      </c>
      <c r="AI397" s="42">
        <f t="shared" si="48"/>
        <v>0</v>
      </c>
    </row>
    <row r="398" spans="1:35" s="40" customFormat="1" ht="22.7" customHeight="1" x14ac:dyDescent="0.25">
      <c r="A398" s="32" t="s">
        <v>834</v>
      </c>
      <c r="B398" s="35" t="s">
        <v>888</v>
      </c>
      <c r="C398" s="89" t="s">
        <v>906</v>
      </c>
      <c r="D398" s="90"/>
      <c r="E398" s="91"/>
      <c r="F398" s="35" t="s">
        <v>917</v>
      </c>
      <c r="G398" s="92" t="s">
        <v>919</v>
      </c>
      <c r="H398" s="93"/>
      <c r="I398" s="37"/>
      <c r="J398" s="37"/>
      <c r="K398" s="37">
        <v>1940174.83</v>
      </c>
      <c r="L398" s="37"/>
      <c r="M398" s="37">
        <f t="shared" si="50"/>
        <v>1940174.83</v>
      </c>
      <c r="N398" s="112"/>
      <c r="O398" s="112"/>
      <c r="P398" s="112"/>
      <c r="Q398" s="112"/>
      <c r="R398" s="37"/>
      <c r="S398" s="37"/>
      <c r="T398" s="37"/>
      <c r="V398" s="55">
        <f t="shared" si="51"/>
        <v>97008.741500000004</v>
      </c>
      <c r="W398" s="42">
        <v>0</v>
      </c>
      <c r="X398" s="42">
        <f t="shared" si="52"/>
        <v>0</v>
      </c>
      <c r="Y398" s="42">
        <f t="shared" si="48"/>
        <v>0</v>
      </c>
      <c r="Z398" s="42">
        <f t="shared" si="48"/>
        <v>0</v>
      </c>
      <c r="AA398" s="42">
        <f t="shared" si="48"/>
        <v>0</v>
      </c>
      <c r="AB398" s="42">
        <f t="shared" si="48"/>
        <v>0</v>
      </c>
      <c r="AC398" s="42">
        <f t="shared" si="48"/>
        <v>0</v>
      </c>
      <c r="AD398" s="42">
        <f t="shared" si="48"/>
        <v>0</v>
      </c>
      <c r="AE398" s="42">
        <f t="shared" si="48"/>
        <v>0</v>
      </c>
      <c r="AF398" s="42">
        <f t="shared" si="48"/>
        <v>0</v>
      </c>
      <c r="AG398" s="42">
        <f t="shared" si="48"/>
        <v>0</v>
      </c>
      <c r="AH398" s="42">
        <f t="shared" si="48"/>
        <v>0</v>
      </c>
      <c r="AI398" s="42">
        <f t="shared" si="48"/>
        <v>0</v>
      </c>
    </row>
    <row r="399" spans="1:35" s="40" customFormat="1" ht="23.25" customHeight="1" x14ac:dyDescent="0.25">
      <c r="A399" s="32" t="s">
        <v>834</v>
      </c>
      <c r="B399" s="35" t="s">
        <v>888</v>
      </c>
      <c r="C399" s="89" t="s">
        <v>906</v>
      </c>
      <c r="D399" s="90"/>
      <c r="E399" s="91"/>
      <c r="F399" s="35" t="s">
        <v>920</v>
      </c>
      <c r="G399" s="92" t="s">
        <v>921</v>
      </c>
      <c r="H399" s="93"/>
      <c r="I399" s="37">
        <v>0</v>
      </c>
      <c r="J399" s="37"/>
      <c r="K399" s="37"/>
      <c r="L399" s="37"/>
      <c r="M399" s="37">
        <f t="shared" si="50"/>
        <v>0</v>
      </c>
      <c r="N399" s="94">
        <v>0</v>
      </c>
      <c r="O399" s="95"/>
      <c r="P399" s="95"/>
      <c r="Q399" s="96"/>
      <c r="R399" s="97">
        <v>0</v>
      </c>
      <c r="S399" s="98"/>
      <c r="T399" s="99"/>
      <c r="V399" s="55">
        <f t="shared" si="51"/>
        <v>0</v>
      </c>
      <c r="W399" s="42">
        <f t="shared" si="47"/>
        <v>0</v>
      </c>
      <c r="X399" s="42">
        <f t="shared" si="52"/>
        <v>0</v>
      </c>
      <c r="Y399" s="42">
        <f t="shared" si="48"/>
        <v>0</v>
      </c>
      <c r="Z399" s="42">
        <f t="shared" si="48"/>
        <v>0</v>
      </c>
      <c r="AA399" s="42">
        <f t="shared" si="48"/>
        <v>0</v>
      </c>
      <c r="AB399" s="42">
        <f t="shared" si="48"/>
        <v>0</v>
      </c>
      <c r="AC399" s="42">
        <f t="shared" si="48"/>
        <v>0</v>
      </c>
      <c r="AD399" s="42">
        <f t="shared" si="48"/>
        <v>0</v>
      </c>
      <c r="AE399" s="42">
        <f t="shared" si="48"/>
        <v>0</v>
      </c>
      <c r="AF399" s="42">
        <f t="shared" si="48"/>
        <v>0</v>
      </c>
      <c r="AG399" s="42">
        <f t="shared" si="48"/>
        <v>0</v>
      </c>
      <c r="AH399" s="42">
        <f t="shared" si="48"/>
        <v>0</v>
      </c>
      <c r="AI399" s="42">
        <f t="shared" si="48"/>
        <v>0</v>
      </c>
    </row>
    <row r="400" spans="1:35" s="40" customFormat="1" ht="26.25" customHeight="1" x14ac:dyDescent="0.25">
      <c r="A400" s="32" t="s">
        <v>834</v>
      </c>
      <c r="B400" s="35" t="s">
        <v>888</v>
      </c>
      <c r="C400" s="89" t="s">
        <v>906</v>
      </c>
      <c r="D400" s="90"/>
      <c r="E400" s="91"/>
      <c r="F400" s="35" t="s">
        <v>922</v>
      </c>
      <c r="G400" s="92" t="s">
        <v>923</v>
      </c>
      <c r="H400" s="93"/>
      <c r="I400" s="37">
        <v>0</v>
      </c>
      <c r="J400" s="37"/>
      <c r="K400" s="37"/>
      <c r="L400" s="37"/>
      <c r="M400" s="37">
        <f t="shared" si="50"/>
        <v>0</v>
      </c>
      <c r="N400" s="94">
        <v>0</v>
      </c>
      <c r="O400" s="95"/>
      <c r="P400" s="95"/>
      <c r="Q400" s="96"/>
      <c r="R400" s="97">
        <v>0</v>
      </c>
      <c r="S400" s="98"/>
      <c r="T400" s="99"/>
      <c r="V400" s="55">
        <f t="shared" si="51"/>
        <v>0</v>
      </c>
      <c r="W400" s="42">
        <f t="shared" si="47"/>
        <v>0</v>
      </c>
      <c r="X400" s="42">
        <f t="shared" si="52"/>
        <v>0</v>
      </c>
      <c r="Y400" s="42">
        <f t="shared" si="48"/>
        <v>0</v>
      </c>
      <c r="Z400" s="42">
        <f t="shared" si="48"/>
        <v>0</v>
      </c>
      <c r="AA400" s="42">
        <f t="shared" si="48"/>
        <v>0</v>
      </c>
      <c r="AB400" s="42">
        <f t="shared" si="48"/>
        <v>0</v>
      </c>
      <c r="AC400" s="42">
        <f t="shared" si="48"/>
        <v>0</v>
      </c>
      <c r="AD400" s="42">
        <f t="shared" si="48"/>
        <v>0</v>
      </c>
      <c r="AE400" s="42">
        <f t="shared" si="48"/>
        <v>0</v>
      </c>
      <c r="AF400" s="42">
        <f t="shared" si="48"/>
        <v>0</v>
      </c>
      <c r="AG400" s="42">
        <f t="shared" si="48"/>
        <v>0</v>
      </c>
      <c r="AH400" s="42">
        <f t="shared" si="48"/>
        <v>0</v>
      </c>
      <c r="AI400" s="42">
        <f t="shared" si="48"/>
        <v>0</v>
      </c>
    </row>
    <row r="401" spans="1:79" s="40" customFormat="1" ht="21.95" customHeight="1" x14ac:dyDescent="0.25">
      <c r="A401" s="32" t="s">
        <v>834</v>
      </c>
      <c r="B401" s="35" t="s">
        <v>888</v>
      </c>
      <c r="C401" s="89" t="s">
        <v>906</v>
      </c>
      <c r="D401" s="90"/>
      <c r="E401" s="91"/>
      <c r="F401" s="35" t="s">
        <v>924</v>
      </c>
      <c r="G401" s="92" t="s">
        <v>925</v>
      </c>
      <c r="H401" s="93"/>
      <c r="I401" s="37">
        <v>0</v>
      </c>
      <c r="J401" s="37"/>
      <c r="K401" s="37"/>
      <c r="L401" s="37"/>
      <c r="M401" s="37">
        <f t="shared" si="50"/>
        <v>0</v>
      </c>
      <c r="N401" s="94">
        <v>0</v>
      </c>
      <c r="O401" s="95"/>
      <c r="P401" s="95"/>
      <c r="Q401" s="96"/>
      <c r="R401" s="97">
        <v>0</v>
      </c>
      <c r="S401" s="98"/>
      <c r="T401" s="99"/>
      <c r="V401" s="55">
        <f t="shared" si="51"/>
        <v>0</v>
      </c>
      <c r="W401" s="42">
        <f t="shared" si="47"/>
        <v>0</v>
      </c>
      <c r="X401" s="42">
        <f t="shared" si="52"/>
        <v>0</v>
      </c>
      <c r="Y401" s="42">
        <f t="shared" si="48"/>
        <v>0</v>
      </c>
      <c r="Z401" s="42">
        <f t="shared" si="48"/>
        <v>0</v>
      </c>
      <c r="AA401" s="42">
        <f t="shared" si="48"/>
        <v>0</v>
      </c>
      <c r="AB401" s="42">
        <f t="shared" si="48"/>
        <v>0</v>
      </c>
      <c r="AC401" s="42">
        <f t="shared" si="48"/>
        <v>0</v>
      </c>
      <c r="AD401" s="42">
        <f t="shared" si="48"/>
        <v>0</v>
      </c>
      <c r="AE401" s="42">
        <f t="shared" si="48"/>
        <v>0</v>
      </c>
      <c r="AF401" s="42">
        <f t="shared" si="48"/>
        <v>0</v>
      </c>
      <c r="AG401" s="42">
        <f t="shared" si="48"/>
        <v>0</v>
      </c>
      <c r="AH401" s="42">
        <f t="shared" si="48"/>
        <v>0</v>
      </c>
      <c r="AI401" s="42">
        <f t="shared" si="48"/>
        <v>0</v>
      </c>
    </row>
    <row r="402" spans="1:79" s="40" customFormat="1" ht="22.7" customHeight="1" x14ac:dyDescent="0.25">
      <c r="A402" s="32" t="s">
        <v>834</v>
      </c>
      <c r="B402" s="35" t="s">
        <v>888</v>
      </c>
      <c r="C402" s="89" t="s">
        <v>906</v>
      </c>
      <c r="D402" s="90"/>
      <c r="E402" s="91"/>
      <c r="F402" s="35" t="s">
        <v>926</v>
      </c>
      <c r="G402" s="92" t="s">
        <v>927</v>
      </c>
      <c r="H402" s="93"/>
      <c r="I402" s="37">
        <v>7500000</v>
      </c>
      <c r="J402" s="37"/>
      <c r="K402" s="37"/>
      <c r="L402" s="37"/>
      <c r="M402" s="37">
        <f>M403+M404+M405+M406+M407+M408+M409+M410+M411+M412+M413+M414+M415+M416+M417+M418+M419+M420+M421+M422+M423+M424+M425+M426+M427+M431</f>
        <v>10690174.83</v>
      </c>
      <c r="N402" s="94">
        <v>0.34653437733333331</v>
      </c>
      <c r="O402" s="95"/>
      <c r="P402" s="95"/>
      <c r="Q402" s="96"/>
      <c r="R402" s="97">
        <v>-4900992.17</v>
      </c>
      <c r="S402" s="98"/>
      <c r="T402" s="99"/>
      <c r="V402" s="55">
        <f t="shared" si="51"/>
        <v>534508.7415</v>
      </c>
      <c r="W402" s="87">
        <f>W413+W419</f>
        <v>1500000</v>
      </c>
      <c r="X402" s="42">
        <f t="shared" si="52"/>
        <v>125000</v>
      </c>
      <c r="Y402" s="42">
        <f t="shared" si="48"/>
        <v>125000</v>
      </c>
      <c r="Z402" s="42">
        <f t="shared" si="48"/>
        <v>125000</v>
      </c>
      <c r="AA402" s="42">
        <f t="shared" ref="Y402:AK425" si="53">$W402/12</f>
        <v>125000</v>
      </c>
      <c r="AB402" s="42">
        <f t="shared" si="53"/>
        <v>125000</v>
      </c>
      <c r="AC402" s="42">
        <f t="shared" si="53"/>
        <v>125000</v>
      </c>
      <c r="AD402" s="42">
        <f t="shared" si="53"/>
        <v>125000</v>
      </c>
      <c r="AE402" s="42">
        <f t="shared" si="53"/>
        <v>125000</v>
      </c>
      <c r="AF402" s="42">
        <f t="shared" si="53"/>
        <v>125000</v>
      </c>
      <c r="AG402" s="42">
        <f t="shared" si="53"/>
        <v>125000</v>
      </c>
      <c r="AH402" s="42">
        <f t="shared" si="53"/>
        <v>125000</v>
      </c>
      <c r="AI402" s="42">
        <f t="shared" si="53"/>
        <v>125000</v>
      </c>
    </row>
    <row r="403" spans="1:79" s="40" customFormat="1" ht="26.25" customHeight="1" x14ac:dyDescent="0.25">
      <c r="A403" s="32" t="s">
        <v>834</v>
      </c>
      <c r="B403" s="35" t="s">
        <v>888</v>
      </c>
      <c r="C403" s="89" t="s">
        <v>906</v>
      </c>
      <c r="D403" s="90"/>
      <c r="E403" s="91"/>
      <c r="F403" s="35" t="s">
        <v>928</v>
      </c>
      <c r="G403" s="92" t="s">
        <v>929</v>
      </c>
      <c r="H403" s="93"/>
      <c r="I403" s="37">
        <v>0</v>
      </c>
      <c r="J403" s="37"/>
      <c r="K403" s="37"/>
      <c r="L403" s="37"/>
      <c r="M403" s="37">
        <f>I403+K403-L403</f>
        <v>0</v>
      </c>
      <c r="N403" s="94">
        <v>0</v>
      </c>
      <c r="O403" s="95"/>
      <c r="P403" s="95"/>
      <c r="Q403" s="96"/>
      <c r="R403" s="97">
        <v>0</v>
      </c>
      <c r="S403" s="98"/>
      <c r="T403" s="99"/>
      <c r="V403" s="55">
        <f t="shared" si="51"/>
        <v>0</v>
      </c>
      <c r="W403" s="42">
        <f t="shared" si="47"/>
        <v>0</v>
      </c>
      <c r="X403" s="42">
        <f t="shared" si="52"/>
        <v>0</v>
      </c>
      <c r="Y403" s="42">
        <f t="shared" si="53"/>
        <v>0</v>
      </c>
      <c r="Z403" s="42">
        <f t="shared" si="53"/>
        <v>0</v>
      </c>
      <c r="AA403" s="42">
        <f t="shared" si="53"/>
        <v>0</v>
      </c>
      <c r="AB403" s="42">
        <f t="shared" si="53"/>
        <v>0</v>
      </c>
      <c r="AC403" s="42">
        <f t="shared" si="53"/>
        <v>0</v>
      </c>
      <c r="AD403" s="42">
        <f t="shared" si="53"/>
        <v>0</v>
      </c>
      <c r="AE403" s="42">
        <f t="shared" si="53"/>
        <v>0</v>
      </c>
      <c r="AF403" s="42">
        <f t="shared" si="53"/>
        <v>0</v>
      </c>
      <c r="AG403" s="42">
        <f t="shared" si="53"/>
        <v>0</v>
      </c>
      <c r="AH403" s="42">
        <f t="shared" si="53"/>
        <v>0</v>
      </c>
      <c r="AI403" s="42">
        <f t="shared" si="53"/>
        <v>0</v>
      </c>
    </row>
    <row r="404" spans="1:79" s="40" customFormat="1" ht="16.7" customHeight="1" x14ac:dyDescent="0.25">
      <c r="A404" s="32" t="s">
        <v>834</v>
      </c>
      <c r="B404" s="35" t="s">
        <v>888</v>
      </c>
      <c r="C404" s="89" t="s">
        <v>906</v>
      </c>
      <c r="D404" s="90"/>
      <c r="E404" s="91"/>
      <c r="F404" s="35" t="s">
        <v>930</v>
      </c>
      <c r="G404" s="92" t="s">
        <v>910</v>
      </c>
      <c r="H404" s="93"/>
      <c r="I404" s="37">
        <v>2000000</v>
      </c>
      <c r="J404" s="37"/>
      <c r="K404" s="37"/>
      <c r="L404" s="37"/>
      <c r="M404" s="37">
        <f t="shared" ref="M404:M427" si="54">I404+K404-L404</f>
        <v>2000000</v>
      </c>
      <c r="N404" s="94">
        <v>0</v>
      </c>
      <c r="O404" s="95"/>
      <c r="P404" s="95"/>
      <c r="Q404" s="96"/>
      <c r="R404" s="97">
        <v>-2000000</v>
      </c>
      <c r="S404" s="98"/>
      <c r="T404" s="99"/>
      <c r="V404" s="55">
        <f t="shared" si="51"/>
        <v>100000</v>
      </c>
      <c r="W404" s="42"/>
      <c r="X404" s="42">
        <f t="shared" si="52"/>
        <v>0</v>
      </c>
      <c r="Y404" s="42">
        <f t="shared" si="53"/>
        <v>0</v>
      </c>
      <c r="Z404" s="42">
        <f t="shared" si="53"/>
        <v>0</v>
      </c>
      <c r="AA404" s="42">
        <f t="shared" si="53"/>
        <v>0</v>
      </c>
      <c r="AB404" s="42">
        <f t="shared" si="53"/>
        <v>0</v>
      </c>
      <c r="AC404" s="42">
        <f t="shared" si="53"/>
        <v>0</v>
      </c>
      <c r="AD404" s="42">
        <f t="shared" si="53"/>
        <v>0</v>
      </c>
      <c r="AE404" s="42">
        <f t="shared" si="53"/>
        <v>0</v>
      </c>
      <c r="AF404" s="42">
        <f t="shared" si="53"/>
        <v>0</v>
      </c>
      <c r="AG404" s="42">
        <f t="shared" si="53"/>
        <v>0</v>
      </c>
      <c r="AH404" s="42">
        <f t="shared" si="53"/>
        <v>0</v>
      </c>
      <c r="AI404" s="42">
        <f t="shared" si="53"/>
        <v>0</v>
      </c>
    </row>
    <row r="405" spans="1:79" s="40" customFormat="1" ht="22.7" customHeight="1" x14ac:dyDescent="0.25">
      <c r="A405" s="32" t="s">
        <v>834</v>
      </c>
      <c r="B405" s="35" t="s">
        <v>888</v>
      </c>
      <c r="C405" s="89" t="s">
        <v>906</v>
      </c>
      <c r="D405" s="90"/>
      <c r="E405" s="91"/>
      <c r="F405" s="35" t="s">
        <v>930</v>
      </c>
      <c r="G405" s="92" t="s">
        <v>931</v>
      </c>
      <c r="H405" s="93"/>
      <c r="I405" s="37">
        <v>0</v>
      </c>
      <c r="J405" s="37"/>
      <c r="K405" s="37"/>
      <c r="L405" s="37"/>
      <c r="M405" s="37">
        <f t="shared" si="54"/>
        <v>0</v>
      </c>
      <c r="N405" s="94">
        <v>0</v>
      </c>
      <c r="O405" s="95"/>
      <c r="P405" s="95"/>
      <c r="Q405" s="96"/>
      <c r="R405" s="97">
        <v>0</v>
      </c>
      <c r="S405" s="98"/>
      <c r="T405" s="99"/>
      <c r="V405" s="55">
        <f t="shared" si="51"/>
        <v>0</v>
      </c>
      <c r="W405" s="42">
        <f t="shared" si="47"/>
        <v>0</v>
      </c>
      <c r="X405" s="42">
        <f t="shared" si="52"/>
        <v>0</v>
      </c>
      <c r="Y405" s="42">
        <f t="shared" si="53"/>
        <v>0</v>
      </c>
      <c r="Z405" s="42">
        <f t="shared" si="53"/>
        <v>0</v>
      </c>
      <c r="AA405" s="42">
        <f t="shared" si="53"/>
        <v>0</v>
      </c>
      <c r="AB405" s="42">
        <f t="shared" si="53"/>
        <v>0</v>
      </c>
      <c r="AC405" s="42">
        <f t="shared" si="53"/>
        <v>0</v>
      </c>
      <c r="AD405" s="42">
        <f t="shared" si="53"/>
        <v>0</v>
      </c>
      <c r="AE405" s="42">
        <f t="shared" si="53"/>
        <v>0</v>
      </c>
      <c r="AF405" s="42">
        <f t="shared" si="53"/>
        <v>0</v>
      </c>
      <c r="AG405" s="42">
        <f t="shared" si="53"/>
        <v>0</v>
      </c>
      <c r="AH405" s="42">
        <f t="shared" si="53"/>
        <v>0</v>
      </c>
      <c r="AI405" s="42">
        <f t="shared" si="53"/>
        <v>0</v>
      </c>
    </row>
    <row r="406" spans="1:79" s="40" customFormat="1" ht="20.25" customHeight="1" x14ac:dyDescent="0.25">
      <c r="A406" s="32" t="s">
        <v>834</v>
      </c>
      <c r="B406" s="35" t="s">
        <v>888</v>
      </c>
      <c r="C406" s="89" t="s">
        <v>906</v>
      </c>
      <c r="D406" s="90"/>
      <c r="E406" s="91"/>
      <c r="F406" s="35" t="s">
        <v>932</v>
      </c>
      <c r="G406" s="92" t="s">
        <v>914</v>
      </c>
      <c r="H406" s="93"/>
      <c r="I406" s="37">
        <v>0</v>
      </c>
      <c r="J406" s="37"/>
      <c r="K406" s="37"/>
      <c r="L406" s="37"/>
      <c r="M406" s="37">
        <f t="shared" si="54"/>
        <v>0</v>
      </c>
      <c r="N406" s="94">
        <v>0</v>
      </c>
      <c r="O406" s="95"/>
      <c r="P406" s="95"/>
      <c r="Q406" s="96"/>
      <c r="R406" s="97">
        <v>0</v>
      </c>
      <c r="S406" s="98"/>
      <c r="T406" s="99"/>
      <c r="V406" s="55">
        <f t="shared" si="51"/>
        <v>0</v>
      </c>
      <c r="W406" s="42">
        <f t="shared" si="47"/>
        <v>0</v>
      </c>
      <c r="X406" s="42">
        <f t="shared" si="52"/>
        <v>0</v>
      </c>
      <c r="Y406" s="42">
        <f t="shared" si="53"/>
        <v>0</v>
      </c>
      <c r="Z406" s="42">
        <f t="shared" si="53"/>
        <v>0</v>
      </c>
      <c r="AA406" s="42">
        <f t="shared" si="53"/>
        <v>0</v>
      </c>
      <c r="AB406" s="42">
        <f t="shared" si="53"/>
        <v>0</v>
      </c>
      <c r="AC406" s="42">
        <f t="shared" si="53"/>
        <v>0</v>
      </c>
      <c r="AD406" s="42">
        <f t="shared" si="53"/>
        <v>0</v>
      </c>
      <c r="AE406" s="42">
        <f t="shared" si="53"/>
        <v>0</v>
      </c>
      <c r="AF406" s="42">
        <f t="shared" si="53"/>
        <v>0</v>
      </c>
      <c r="AG406" s="42">
        <f t="shared" si="53"/>
        <v>0</v>
      </c>
      <c r="AH406" s="42">
        <f t="shared" si="53"/>
        <v>0</v>
      </c>
      <c r="AI406" s="42">
        <f t="shared" si="53"/>
        <v>0</v>
      </c>
    </row>
    <row r="407" spans="1:79" s="54" customFormat="1" ht="27" customHeight="1" x14ac:dyDescent="0.25">
      <c r="A407" s="43" t="s">
        <v>834</v>
      </c>
      <c r="B407" s="44" t="s">
        <v>888</v>
      </c>
      <c r="C407" s="113" t="s">
        <v>906</v>
      </c>
      <c r="D407" s="114"/>
      <c r="E407" s="115"/>
      <c r="F407" s="44" t="s">
        <v>932</v>
      </c>
      <c r="G407" s="116" t="s">
        <v>933</v>
      </c>
      <c r="H407" s="117"/>
      <c r="I407" s="47">
        <v>0</v>
      </c>
      <c r="J407" s="47"/>
      <c r="K407" s="47"/>
      <c r="L407" s="47"/>
      <c r="M407" s="118">
        <f t="shared" si="54"/>
        <v>0</v>
      </c>
      <c r="N407" s="119">
        <v>0</v>
      </c>
      <c r="O407" s="120"/>
      <c r="P407" s="120"/>
      <c r="Q407" s="121"/>
      <c r="R407" s="122">
        <v>0</v>
      </c>
      <c r="S407" s="123"/>
      <c r="T407" s="124"/>
      <c r="V407" s="51">
        <f t="shared" si="51"/>
        <v>0</v>
      </c>
      <c r="W407" s="52">
        <f t="shared" si="47"/>
        <v>0</v>
      </c>
      <c r="X407" s="52">
        <f t="shared" si="52"/>
        <v>0</v>
      </c>
      <c r="Y407" s="52">
        <f t="shared" si="53"/>
        <v>0</v>
      </c>
      <c r="Z407" s="52">
        <f t="shared" si="53"/>
        <v>0</v>
      </c>
      <c r="AA407" s="52">
        <f t="shared" si="53"/>
        <v>0</v>
      </c>
      <c r="AB407" s="52">
        <f t="shared" si="53"/>
        <v>0</v>
      </c>
      <c r="AC407" s="52">
        <f t="shared" si="53"/>
        <v>0</v>
      </c>
      <c r="AD407" s="52">
        <f t="shared" si="53"/>
        <v>0</v>
      </c>
      <c r="AE407" s="52">
        <f t="shared" si="53"/>
        <v>0</v>
      </c>
      <c r="AF407" s="52">
        <f t="shared" si="53"/>
        <v>0</v>
      </c>
      <c r="AG407" s="52">
        <f t="shared" si="53"/>
        <v>0</v>
      </c>
      <c r="AH407" s="52">
        <f t="shared" si="53"/>
        <v>0</v>
      </c>
      <c r="AI407" s="52">
        <f t="shared" si="53"/>
        <v>0</v>
      </c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  <c r="BV407" s="53"/>
      <c r="BW407" s="53"/>
      <c r="BX407" s="53"/>
      <c r="BY407" s="53"/>
      <c r="BZ407" s="53"/>
      <c r="CA407" s="53"/>
    </row>
    <row r="408" spans="1:79" s="54" customFormat="1" ht="21" customHeight="1" x14ac:dyDescent="0.25">
      <c r="A408" s="43" t="s">
        <v>834</v>
      </c>
      <c r="B408" s="44" t="s">
        <v>888</v>
      </c>
      <c r="C408" s="113" t="s">
        <v>906</v>
      </c>
      <c r="D408" s="114"/>
      <c r="E408" s="115"/>
      <c r="F408" s="44" t="s">
        <v>934</v>
      </c>
      <c r="G408" s="116" t="s">
        <v>921</v>
      </c>
      <c r="H408" s="117"/>
      <c r="I408" s="47">
        <v>0</v>
      </c>
      <c r="J408" s="47"/>
      <c r="K408" s="47"/>
      <c r="L408" s="47"/>
      <c r="M408" s="118">
        <f t="shared" si="54"/>
        <v>0</v>
      </c>
      <c r="N408" s="119">
        <v>0</v>
      </c>
      <c r="O408" s="120"/>
      <c r="P408" s="120"/>
      <c r="Q408" s="121"/>
      <c r="R408" s="122">
        <v>0</v>
      </c>
      <c r="S408" s="123"/>
      <c r="T408" s="124"/>
      <c r="V408" s="51">
        <f t="shared" si="51"/>
        <v>0</v>
      </c>
      <c r="W408" s="52">
        <f t="shared" si="47"/>
        <v>0</v>
      </c>
      <c r="X408" s="52">
        <f t="shared" si="52"/>
        <v>0</v>
      </c>
      <c r="Y408" s="52">
        <f t="shared" si="53"/>
        <v>0</v>
      </c>
      <c r="Z408" s="52">
        <f t="shared" si="53"/>
        <v>0</v>
      </c>
      <c r="AA408" s="52">
        <f t="shared" si="53"/>
        <v>0</v>
      </c>
      <c r="AB408" s="52">
        <f t="shared" si="53"/>
        <v>0</v>
      </c>
      <c r="AC408" s="52">
        <f t="shared" si="53"/>
        <v>0</v>
      </c>
      <c r="AD408" s="52">
        <f t="shared" si="53"/>
        <v>0</v>
      </c>
      <c r="AE408" s="52">
        <f t="shared" si="53"/>
        <v>0</v>
      </c>
      <c r="AF408" s="52">
        <f t="shared" si="53"/>
        <v>0</v>
      </c>
      <c r="AG408" s="52">
        <f t="shared" si="53"/>
        <v>0</v>
      </c>
      <c r="AH408" s="52">
        <f t="shared" si="53"/>
        <v>0</v>
      </c>
      <c r="AI408" s="52">
        <f t="shared" si="53"/>
        <v>0</v>
      </c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53"/>
      <c r="BU408" s="53"/>
      <c r="BV408" s="53"/>
      <c r="BW408" s="53"/>
      <c r="BX408" s="53"/>
      <c r="BY408" s="53"/>
      <c r="BZ408" s="53"/>
      <c r="CA408" s="53"/>
    </row>
    <row r="409" spans="1:79" s="54" customFormat="1" ht="22.7" customHeight="1" x14ac:dyDescent="0.25">
      <c r="A409" s="43" t="s">
        <v>834</v>
      </c>
      <c r="B409" s="44" t="s">
        <v>888</v>
      </c>
      <c r="C409" s="113" t="s">
        <v>906</v>
      </c>
      <c r="D409" s="114"/>
      <c r="E409" s="115"/>
      <c r="F409" s="44" t="s">
        <v>934</v>
      </c>
      <c r="G409" s="116" t="s">
        <v>935</v>
      </c>
      <c r="H409" s="117"/>
      <c r="I409" s="47">
        <v>0</v>
      </c>
      <c r="J409" s="47"/>
      <c r="K409" s="47"/>
      <c r="L409" s="47"/>
      <c r="M409" s="118">
        <f t="shared" si="54"/>
        <v>0</v>
      </c>
      <c r="N409" s="119">
        <v>0</v>
      </c>
      <c r="O409" s="120"/>
      <c r="P409" s="120"/>
      <c r="Q409" s="121"/>
      <c r="R409" s="122">
        <v>0</v>
      </c>
      <c r="S409" s="123"/>
      <c r="T409" s="124"/>
      <c r="V409" s="51">
        <f t="shared" si="51"/>
        <v>0</v>
      </c>
      <c r="W409" s="52">
        <f t="shared" si="47"/>
        <v>0</v>
      </c>
      <c r="X409" s="52">
        <f t="shared" si="52"/>
        <v>0</v>
      </c>
      <c r="Y409" s="52">
        <f t="shared" si="53"/>
        <v>0</v>
      </c>
      <c r="Z409" s="52">
        <f t="shared" si="53"/>
        <v>0</v>
      </c>
      <c r="AA409" s="52">
        <f t="shared" si="53"/>
        <v>0</v>
      </c>
      <c r="AB409" s="52">
        <f t="shared" si="53"/>
        <v>0</v>
      </c>
      <c r="AC409" s="52">
        <f t="shared" si="53"/>
        <v>0</v>
      </c>
      <c r="AD409" s="52">
        <f t="shared" si="53"/>
        <v>0</v>
      </c>
      <c r="AE409" s="52">
        <f t="shared" si="53"/>
        <v>0</v>
      </c>
      <c r="AF409" s="52">
        <f t="shared" si="53"/>
        <v>0</v>
      </c>
      <c r="AG409" s="52">
        <f t="shared" si="53"/>
        <v>0</v>
      </c>
      <c r="AH409" s="52">
        <f t="shared" si="53"/>
        <v>0</v>
      </c>
      <c r="AI409" s="52">
        <f t="shared" si="53"/>
        <v>0</v>
      </c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3"/>
      <c r="BS409" s="53"/>
      <c r="BT409" s="53"/>
      <c r="BU409" s="53"/>
      <c r="BV409" s="53"/>
      <c r="BW409" s="53"/>
      <c r="BX409" s="53"/>
      <c r="BY409" s="53"/>
      <c r="BZ409" s="53"/>
      <c r="CA409" s="53"/>
    </row>
    <row r="410" spans="1:79" s="54" customFormat="1" ht="22.5" customHeight="1" x14ac:dyDescent="0.25">
      <c r="A410" s="43" t="s">
        <v>834</v>
      </c>
      <c r="B410" s="44" t="s">
        <v>888</v>
      </c>
      <c r="C410" s="113" t="s">
        <v>906</v>
      </c>
      <c r="D410" s="114"/>
      <c r="E410" s="115"/>
      <c r="F410" s="44" t="s">
        <v>936</v>
      </c>
      <c r="G410" s="116" t="s">
        <v>937</v>
      </c>
      <c r="H410" s="117"/>
      <c r="I410" s="47">
        <v>0</v>
      </c>
      <c r="J410" s="47"/>
      <c r="K410" s="47"/>
      <c r="L410" s="47"/>
      <c r="M410" s="118">
        <f t="shared" si="54"/>
        <v>0</v>
      </c>
      <c r="N410" s="119">
        <v>0</v>
      </c>
      <c r="O410" s="120"/>
      <c r="P410" s="120"/>
      <c r="Q410" s="121"/>
      <c r="R410" s="122">
        <v>0</v>
      </c>
      <c r="S410" s="123"/>
      <c r="T410" s="124"/>
      <c r="V410" s="51">
        <f t="shared" si="51"/>
        <v>0</v>
      </c>
      <c r="W410" s="52">
        <f t="shared" si="47"/>
        <v>0</v>
      </c>
      <c r="X410" s="52">
        <f t="shared" si="52"/>
        <v>0</v>
      </c>
      <c r="Y410" s="52">
        <f t="shared" si="53"/>
        <v>0</v>
      </c>
      <c r="Z410" s="52">
        <f t="shared" si="53"/>
        <v>0</v>
      </c>
      <c r="AA410" s="52">
        <f t="shared" si="53"/>
        <v>0</v>
      </c>
      <c r="AB410" s="52">
        <f t="shared" si="53"/>
        <v>0</v>
      </c>
      <c r="AC410" s="52">
        <f t="shared" si="53"/>
        <v>0</v>
      </c>
      <c r="AD410" s="52">
        <f t="shared" si="53"/>
        <v>0</v>
      </c>
      <c r="AE410" s="52">
        <f t="shared" si="53"/>
        <v>0</v>
      </c>
      <c r="AF410" s="52">
        <f t="shared" si="53"/>
        <v>0</v>
      </c>
      <c r="AG410" s="52">
        <f t="shared" si="53"/>
        <v>0</v>
      </c>
      <c r="AH410" s="52">
        <f t="shared" si="53"/>
        <v>0</v>
      </c>
      <c r="AI410" s="52">
        <f t="shared" si="53"/>
        <v>0</v>
      </c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3"/>
      <c r="BS410" s="53"/>
      <c r="BT410" s="53"/>
      <c r="BU410" s="53"/>
      <c r="BV410" s="53"/>
      <c r="BW410" s="53"/>
      <c r="BX410" s="53"/>
      <c r="BY410" s="53"/>
      <c r="BZ410" s="53"/>
      <c r="CA410" s="53"/>
    </row>
    <row r="411" spans="1:79" s="54" customFormat="1" ht="21.75" customHeight="1" x14ac:dyDescent="0.25">
      <c r="A411" s="43" t="s">
        <v>834</v>
      </c>
      <c r="B411" s="44" t="s">
        <v>888</v>
      </c>
      <c r="C411" s="113" t="s">
        <v>906</v>
      </c>
      <c r="D411" s="114"/>
      <c r="E411" s="115"/>
      <c r="F411" s="44" t="s">
        <v>938</v>
      </c>
      <c r="G411" s="116" t="s">
        <v>939</v>
      </c>
      <c r="H411" s="117"/>
      <c r="I411" s="47">
        <v>0</v>
      </c>
      <c r="J411" s="47"/>
      <c r="K411" s="47"/>
      <c r="L411" s="47"/>
      <c r="M411" s="118">
        <f t="shared" si="54"/>
        <v>0</v>
      </c>
      <c r="N411" s="119">
        <v>0</v>
      </c>
      <c r="O411" s="120"/>
      <c r="P411" s="120"/>
      <c r="Q411" s="121"/>
      <c r="R411" s="122">
        <v>0</v>
      </c>
      <c r="S411" s="123"/>
      <c r="T411" s="124"/>
      <c r="V411" s="51">
        <f t="shared" si="51"/>
        <v>0</v>
      </c>
      <c r="W411" s="52">
        <f t="shared" si="47"/>
        <v>0</v>
      </c>
      <c r="X411" s="52">
        <f t="shared" si="52"/>
        <v>0</v>
      </c>
      <c r="Y411" s="52">
        <f t="shared" si="53"/>
        <v>0</v>
      </c>
      <c r="Z411" s="52">
        <f t="shared" si="53"/>
        <v>0</v>
      </c>
      <c r="AA411" s="52">
        <f t="shared" si="53"/>
        <v>0</v>
      </c>
      <c r="AB411" s="52">
        <f t="shared" si="53"/>
        <v>0</v>
      </c>
      <c r="AC411" s="52">
        <f t="shared" si="53"/>
        <v>0</v>
      </c>
      <c r="AD411" s="52">
        <f t="shared" si="53"/>
        <v>0</v>
      </c>
      <c r="AE411" s="52">
        <f t="shared" si="53"/>
        <v>0</v>
      </c>
      <c r="AF411" s="52">
        <f t="shared" si="53"/>
        <v>0</v>
      </c>
      <c r="AG411" s="52">
        <f t="shared" si="53"/>
        <v>0</v>
      </c>
      <c r="AH411" s="52">
        <f t="shared" si="53"/>
        <v>0</v>
      </c>
      <c r="AI411" s="52">
        <f t="shared" si="53"/>
        <v>0</v>
      </c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53"/>
      <c r="BU411" s="53"/>
      <c r="BV411" s="53"/>
      <c r="BW411" s="53"/>
      <c r="BX411" s="53"/>
      <c r="BY411" s="53"/>
      <c r="BZ411" s="53"/>
      <c r="CA411" s="53"/>
    </row>
    <row r="412" spans="1:79" s="54" customFormat="1" ht="23.25" customHeight="1" x14ac:dyDescent="0.25">
      <c r="A412" s="43" t="s">
        <v>834</v>
      </c>
      <c r="B412" s="44" t="s">
        <v>888</v>
      </c>
      <c r="C412" s="113" t="s">
        <v>906</v>
      </c>
      <c r="D412" s="114"/>
      <c r="E412" s="115"/>
      <c r="F412" s="44" t="s">
        <v>940</v>
      </c>
      <c r="G412" s="116" t="s">
        <v>941</v>
      </c>
      <c r="H412" s="117"/>
      <c r="I412" s="47">
        <v>0</v>
      </c>
      <c r="J412" s="47"/>
      <c r="K412" s="47"/>
      <c r="L412" s="47"/>
      <c r="M412" s="118">
        <f t="shared" si="54"/>
        <v>0</v>
      </c>
      <c r="N412" s="119">
        <v>0</v>
      </c>
      <c r="O412" s="120"/>
      <c r="P412" s="120"/>
      <c r="Q412" s="121"/>
      <c r="R412" s="122">
        <v>0</v>
      </c>
      <c r="S412" s="123"/>
      <c r="T412" s="124"/>
      <c r="V412" s="51">
        <f t="shared" si="51"/>
        <v>0</v>
      </c>
      <c r="W412" s="52">
        <f t="shared" si="47"/>
        <v>0</v>
      </c>
      <c r="X412" s="52">
        <f t="shared" si="52"/>
        <v>0</v>
      </c>
      <c r="Y412" s="52">
        <f t="shared" si="53"/>
        <v>0</v>
      </c>
      <c r="Z412" s="52">
        <f t="shared" si="53"/>
        <v>0</v>
      </c>
      <c r="AA412" s="52">
        <f t="shared" si="53"/>
        <v>0</v>
      </c>
      <c r="AB412" s="52">
        <f t="shared" si="53"/>
        <v>0</v>
      </c>
      <c r="AC412" s="52">
        <f t="shared" si="53"/>
        <v>0</v>
      </c>
      <c r="AD412" s="52">
        <f t="shared" si="53"/>
        <v>0</v>
      </c>
      <c r="AE412" s="52">
        <f t="shared" si="53"/>
        <v>0</v>
      </c>
      <c r="AF412" s="52">
        <f t="shared" si="53"/>
        <v>0</v>
      </c>
      <c r="AG412" s="52">
        <f t="shared" si="53"/>
        <v>0</v>
      </c>
      <c r="AH412" s="52">
        <f t="shared" si="53"/>
        <v>0</v>
      </c>
      <c r="AI412" s="52">
        <f t="shared" si="53"/>
        <v>0</v>
      </c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53"/>
      <c r="BU412" s="53"/>
      <c r="BV412" s="53"/>
      <c r="BW412" s="53"/>
      <c r="BX412" s="53"/>
      <c r="BY412" s="53"/>
      <c r="BZ412" s="53"/>
      <c r="CA412" s="53"/>
    </row>
    <row r="413" spans="1:79" s="54" customFormat="1" ht="22.7" customHeight="1" x14ac:dyDescent="0.25">
      <c r="A413" s="43" t="s">
        <v>834</v>
      </c>
      <c r="B413" s="44" t="s">
        <v>888</v>
      </c>
      <c r="C413" s="113" t="s">
        <v>906</v>
      </c>
      <c r="D413" s="114"/>
      <c r="E413" s="115"/>
      <c r="F413" s="44" t="s">
        <v>942</v>
      </c>
      <c r="G413" s="116" t="s">
        <v>943</v>
      </c>
      <c r="H413" s="117"/>
      <c r="I413" s="47">
        <v>3000000</v>
      </c>
      <c r="J413" s="47"/>
      <c r="K413" s="47"/>
      <c r="L413" s="47"/>
      <c r="M413" s="118">
        <f t="shared" si="54"/>
        <v>3000000</v>
      </c>
      <c r="N413" s="119">
        <v>0.55465724000000005</v>
      </c>
      <c r="O413" s="120"/>
      <c r="P413" s="120"/>
      <c r="Q413" s="121"/>
      <c r="R413" s="122">
        <v>-1336028.28</v>
      </c>
      <c r="S413" s="123"/>
      <c r="T413" s="124"/>
      <c r="V413" s="51">
        <f t="shared" si="51"/>
        <v>150000</v>
      </c>
      <c r="W413" s="52">
        <v>500000</v>
      </c>
      <c r="X413" s="52">
        <f t="shared" si="52"/>
        <v>41666.666666666664</v>
      </c>
      <c r="Y413" s="52">
        <f t="shared" si="53"/>
        <v>41666.666666666664</v>
      </c>
      <c r="Z413" s="52">
        <f t="shared" si="53"/>
        <v>41666.666666666664</v>
      </c>
      <c r="AA413" s="52">
        <f t="shared" si="53"/>
        <v>41666.666666666664</v>
      </c>
      <c r="AB413" s="52">
        <f t="shared" si="53"/>
        <v>41666.666666666664</v>
      </c>
      <c r="AC413" s="52">
        <f t="shared" si="53"/>
        <v>41666.666666666664</v>
      </c>
      <c r="AD413" s="52">
        <f t="shared" si="53"/>
        <v>41666.666666666664</v>
      </c>
      <c r="AE413" s="52">
        <f t="shared" si="53"/>
        <v>41666.666666666664</v>
      </c>
      <c r="AF413" s="52">
        <f t="shared" si="53"/>
        <v>41666.666666666664</v>
      </c>
      <c r="AG413" s="52">
        <f t="shared" si="53"/>
        <v>41666.666666666664</v>
      </c>
      <c r="AH413" s="52">
        <f t="shared" si="53"/>
        <v>41666.666666666664</v>
      </c>
      <c r="AI413" s="52">
        <f t="shared" si="53"/>
        <v>41666.666666666664</v>
      </c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  <c r="BV413" s="53"/>
      <c r="BW413" s="53"/>
      <c r="BX413" s="53"/>
      <c r="BY413" s="53"/>
      <c r="BZ413" s="53"/>
      <c r="CA413" s="53"/>
    </row>
    <row r="414" spans="1:79" s="54" customFormat="1" ht="21.95" customHeight="1" x14ac:dyDescent="0.25">
      <c r="A414" s="43" t="s">
        <v>834</v>
      </c>
      <c r="B414" s="44" t="s">
        <v>888</v>
      </c>
      <c r="C414" s="113" t="s">
        <v>906</v>
      </c>
      <c r="D414" s="114"/>
      <c r="E414" s="115"/>
      <c r="F414" s="44" t="s">
        <v>942</v>
      </c>
      <c r="G414" s="116" t="s">
        <v>925</v>
      </c>
      <c r="H414" s="117"/>
      <c r="I414" s="47">
        <v>0</v>
      </c>
      <c r="J414" s="47"/>
      <c r="K414" s="47"/>
      <c r="L414" s="47"/>
      <c r="M414" s="118">
        <f t="shared" si="54"/>
        <v>0</v>
      </c>
      <c r="N414" s="119">
        <v>0</v>
      </c>
      <c r="O414" s="120"/>
      <c r="P414" s="120"/>
      <c r="Q414" s="121"/>
      <c r="R414" s="122">
        <v>0</v>
      </c>
      <c r="S414" s="123"/>
      <c r="T414" s="124"/>
      <c r="V414" s="51">
        <f t="shared" si="51"/>
        <v>0</v>
      </c>
      <c r="W414" s="52">
        <f t="shared" si="47"/>
        <v>0</v>
      </c>
      <c r="X414" s="52">
        <f t="shared" si="52"/>
        <v>0</v>
      </c>
      <c r="Y414" s="52">
        <f t="shared" si="53"/>
        <v>0</v>
      </c>
      <c r="Z414" s="52">
        <f t="shared" si="53"/>
        <v>0</v>
      </c>
      <c r="AA414" s="52">
        <f t="shared" si="53"/>
        <v>0</v>
      </c>
      <c r="AB414" s="52">
        <f t="shared" si="53"/>
        <v>0</v>
      </c>
      <c r="AC414" s="52">
        <f t="shared" si="53"/>
        <v>0</v>
      </c>
      <c r="AD414" s="52">
        <f t="shared" si="53"/>
        <v>0</v>
      </c>
      <c r="AE414" s="52">
        <f t="shared" si="53"/>
        <v>0</v>
      </c>
      <c r="AF414" s="52">
        <f t="shared" si="53"/>
        <v>0</v>
      </c>
      <c r="AG414" s="52">
        <f t="shared" si="53"/>
        <v>0</v>
      </c>
      <c r="AH414" s="52">
        <f t="shared" si="53"/>
        <v>0</v>
      </c>
      <c r="AI414" s="52">
        <f t="shared" si="53"/>
        <v>0</v>
      </c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  <c r="BV414" s="53"/>
      <c r="BW414" s="53"/>
      <c r="BX414" s="53"/>
      <c r="BY414" s="53"/>
      <c r="BZ414" s="53"/>
      <c r="CA414" s="53"/>
    </row>
    <row r="415" spans="1:79" s="54" customFormat="1" ht="22.7" customHeight="1" x14ac:dyDescent="0.25">
      <c r="A415" s="43" t="s">
        <v>834</v>
      </c>
      <c r="B415" s="44" t="s">
        <v>888</v>
      </c>
      <c r="C415" s="113" t="s">
        <v>906</v>
      </c>
      <c r="D415" s="114"/>
      <c r="E415" s="115"/>
      <c r="F415" s="44" t="s">
        <v>944</v>
      </c>
      <c r="G415" s="116" t="s">
        <v>945</v>
      </c>
      <c r="H415" s="117"/>
      <c r="I415" s="47">
        <v>0</v>
      </c>
      <c r="J415" s="47"/>
      <c r="K415" s="47"/>
      <c r="L415" s="47"/>
      <c r="M415" s="118">
        <f t="shared" si="54"/>
        <v>0</v>
      </c>
      <c r="N415" s="119">
        <v>0</v>
      </c>
      <c r="O415" s="120"/>
      <c r="P415" s="120"/>
      <c r="Q415" s="121"/>
      <c r="R415" s="122">
        <v>0</v>
      </c>
      <c r="S415" s="123"/>
      <c r="T415" s="124"/>
      <c r="V415" s="51">
        <f t="shared" si="51"/>
        <v>0</v>
      </c>
      <c r="W415" s="52">
        <f t="shared" si="47"/>
        <v>0</v>
      </c>
      <c r="X415" s="52">
        <f t="shared" si="52"/>
        <v>0</v>
      </c>
      <c r="Y415" s="52">
        <f t="shared" si="53"/>
        <v>0</v>
      </c>
      <c r="Z415" s="52">
        <f t="shared" si="53"/>
        <v>0</v>
      </c>
      <c r="AA415" s="52">
        <f t="shared" si="53"/>
        <v>0</v>
      </c>
      <c r="AB415" s="52">
        <f t="shared" si="53"/>
        <v>0</v>
      </c>
      <c r="AC415" s="52">
        <f t="shared" si="53"/>
        <v>0</v>
      </c>
      <c r="AD415" s="52">
        <f t="shared" si="53"/>
        <v>0</v>
      </c>
      <c r="AE415" s="52">
        <f t="shared" si="53"/>
        <v>0</v>
      </c>
      <c r="AF415" s="52">
        <f t="shared" si="53"/>
        <v>0</v>
      </c>
      <c r="AG415" s="52">
        <f t="shared" si="53"/>
        <v>0</v>
      </c>
      <c r="AH415" s="52">
        <f t="shared" si="53"/>
        <v>0</v>
      </c>
      <c r="AI415" s="52">
        <f t="shared" si="53"/>
        <v>0</v>
      </c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</row>
    <row r="416" spans="1:79" s="54" customFormat="1" ht="19.5" customHeight="1" x14ac:dyDescent="0.25">
      <c r="A416" s="43" t="s">
        <v>834</v>
      </c>
      <c r="B416" s="44" t="s">
        <v>888</v>
      </c>
      <c r="C416" s="113" t="s">
        <v>906</v>
      </c>
      <c r="D416" s="114"/>
      <c r="E416" s="115"/>
      <c r="F416" s="44" t="s">
        <v>946</v>
      </c>
      <c r="G416" s="116" t="s">
        <v>903</v>
      </c>
      <c r="H416" s="117"/>
      <c r="I416" s="47">
        <v>0</v>
      </c>
      <c r="J416" s="47"/>
      <c r="K416" s="47"/>
      <c r="L416" s="47"/>
      <c r="M416" s="118">
        <f t="shared" si="54"/>
        <v>0</v>
      </c>
      <c r="N416" s="119">
        <v>0</v>
      </c>
      <c r="O416" s="120"/>
      <c r="P416" s="120"/>
      <c r="Q416" s="121"/>
      <c r="R416" s="122">
        <v>0</v>
      </c>
      <c r="S416" s="123"/>
      <c r="T416" s="124"/>
      <c r="V416" s="51">
        <f t="shared" si="51"/>
        <v>0</v>
      </c>
      <c r="W416" s="52">
        <f t="shared" si="47"/>
        <v>0</v>
      </c>
      <c r="X416" s="52">
        <f t="shared" si="52"/>
        <v>0</v>
      </c>
      <c r="Y416" s="52">
        <f t="shared" si="53"/>
        <v>0</v>
      </c>
      <c r="Z416" s="52">
        <f t="shared" si="53"/>
        <v>0</v>
      </c>
      <c r="AA416" s="52">
        <f t="shared" si="53"/>
        <v>0</v>
      </c>
      <c r="AB416" s="52">
        <f t="shared" si="53"/>
        <v>0</v>
      </c>
      <c r="AC416" s="52">
        <f t="shared" si="53"/>
        <v>0</v>
      </c>
      <c r="AD416" s="52">
        <f t="shared" si="53"/>
        <v>0</v>
      </c>
      <c r="AE416" s="52">
        <f t="shared" si="53"/>
        <v>0</v>
      </c>
      <c r="AF416" s="52">
        <f t="shared" si="53"/>
        <v>0</v>
      </c>
      <c r="AG416" s="52">
        <f t="shared" si="53"/>
        <v>0</v>
      </c>
      <c r="AH416" s="52">
        <f t="shared" si="53"/>
        <v>0</v>
      </c>
      <c r="AI416" s="52">
        <f t="shared" si="53"/>
        <v>0</v>
      </c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3"/>
      <c r="BS416" s="53"/>
      <c r="BT416" s="53"/>
      <c r="BU416" s="53"/>
      <c r="BV416" s="53"/>
      <c r="BW416" s="53"/>
      <c r="BX416" s="53"/>
      <c r="BY416" s="53"/>
      <c r="BZ416" s="53"/>
      <c r="CA416" s="53"/>
    </row>
    <row r="417" spans="1:79" s="54" customFormat="1" ht="22.7" customHeight="1" x14ac:dyDescent="0.25">
      <c r="A417" s="43" t="s">
        <v>834</v>
      </c>
      <c r="B417" s="44" t="s">
        <v>888</v>
      </c>
      <c r="C417" s="113" t="s">
        <v>906</v>
      </c>
      <c r="D417" s="114"/>
      <c r="E417" s="115"/>
      <c r="F417" s="44" t="s">
        <v>947</v>
      </c>
      <c r="G417" s="116" t="s">
        <v>948</v>
      </c>
      <c r="H417" s="117"/>
      <c r="I417" s="47">
        <v>1000000</v>
      </c>
      <c r="J417" s="47"/>
      <c r="K417" s="47"/>
      <c r="L417" s="47"/>
      <c r="M417" s="118">
        <f t="shared" si="54"/>
        <v>1000000</v>
      </c>
      <c r="N417" s="119">
        <v>0.31003610999999998</v>
      </c>
      <c r="O417" s="120"/>
      <c r="P417" s="120"/>
      <c r="Q417" s="121"/>
      <c r="R417" s="122">
        <v>-689963.89</v>
      </c>
      <c r="S417" s="123"/>
      <c r="T417" s="124"/>
      <c r="V417" s="51">
        <f t="shared" si="51"/>
        <v>50000</v>
      </c>
      <c r="W417" s="52">
        <v>0</v>
      </c>
      <c r="X417" s="52">
        <f t="shared" si="52"/>
        <v>0</v>
      </c>
      <c r="Y417" s="52">
        <f t="shared" si="53"/>
        <v>0</v>
      </c>
      <c r="Z417" s="52">
        <f t="shared" si="53"/>
        <v>0</v>
      </c>
      <c r="AA417" s="52">
        <f t="shared" si="53"/>
        <v>0</v>
      </c>
      <c r="AB417" s="52">
        <f t="shared" si="53"/>
        <v>0</v>
      </c>
      <c r="AC417" s="52">
        <f t="shared" si="53"/>
        <v>0</v>
      </c>
      <c r="AD417" s="52">
        <f t="shared" si="53"/>
        <v>0</v>
      </c>
      <c r="AE417" s="52">
        <f t="shared" si="53"/>
        <v>0</v>
      </c>
      <c r="AF417" s="52">
        <f t="shared" si="53"/>
        <v>0</v>
      </c>
      <c r="AG417" s="52">
        <f t="shared" si="53"/>
        <v>0</v>
      </c>
      <c r="AH417" s="52">
        <f t="shared" si="53"/>
        <v>0</v>
      </c>
      <c r="AI417" s="52">
        <f t="shared" si="53"/>
        <v>0</v>
      </c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3"/>
      <c r="BS417" s="53"/>
      <c r="BT417" s="53"/>
      <c r="BU417" s="53"/>
      <c r="BV417" s="53"/>
      <c r="BW417" s="53"/>
      <c r="BX417" s="53"/>
      <c r="BY417" s="53"/>
      <c r="BZ417" s="53"/>
      <c r="CA417" s="53"/>
    </row>
    <row r="418" spans="1:79" s="54" customFormat="1" ht="18" customHeight="1" x14ac:dyDescent="0.25">
      <c r="A418" s="43" t="s">
        <v>834</v>
      </c>
      <c r="B418" s="44" t="s">
        <v>888</v>
      </c>
      <c r="C418" s="113" t="s">
        <v>906</v>
      </c>
      <c r="D418" s="114"/>
      <c r="E418" s="115"/>
      <c r="F418" s="44" t="s">
        <v>947</v>
      </c>
      <c r="G418" s="116" t="s">
        <v>949</v>
      </c>
      <c r="H418" s="117"/>
      <c r="I418" s="47"/>
      <c r="J418" s="47"/>
      <c r="K418" s="47">
        <v>1940174.83</v>
      </c>
      <c r="L418" s="47"/>
      <c r="M418" s="118">
        <f t="shared" si="54"/>
        <v>1940174.83</v>
      </c>
      <c r="N418" s="125"/>
      <c r="O418" s="125"/>
      <c r="P418" s="125"/>
      <c r="Q418" s="125"/>
      <c r="R418" s="47"/>
      <c r="S418" s="47"/>
      <c r="T418" s="47"/>
      <c r="V418" s="51">
        <f t="shared" si="51"/>
        <v>97008.741500000004</v>
      </c>
      <c r="W418" s="52">
        <v>0</v>
      </c>
      <c r="X418" s="52">
        <f t="shared" si="52"/>
        <v>0</v>
      </c>
      <c r="Y418" s="52">
        <f t="shared" si="53"/>
        <v>0</v>
      </c>
      <c r="Z418" s="52">
        <f t="shared" si="53"/>
        <v>0</v>
      </c>
      <c r="AA418" s="52">
        <f t="shared" si="53"/>
        <v>0</v>
      </c>
      <c r="AB418" s="52">
        <f t="shared" si="53"/>
        <v>0</v>
      </c>
      <c r="AC418" s="52">
        <f t="shared" si="53"/>
        <v>0</v>
      </c>
      <c r="AD418" s="52">
        <f t="shared" si="53"/>
        <v>0</v>
      </c>
      <c r="AE418" s="52">
        <f t="shared" si="53"/>
        <v>0</v>
      </c>
      <c r="AF418" s="52">
        <f t="shared" si="53"/>
        <v>0</v>
      </c>
      <c r="AG418" s="52">
        <f t="shared" si="53"/>
        <v>0</v>
      </c>
      <c r="AH418" s="52">
        <f t="shared" si="53"/>
        <v>0</v>
      </c>
      <c r="AI418" s="52">
        <f t="shared" si="53"/>
        <v>0</v>
      </c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53"/>
      <c r="BU418" s="53"/>
      <c r="BV418" s="53"/>
      <c r="BW418" s="53"/>
      <c r="BX418" s="53"/>
      <c r="BY418" s="53"/>
      <c r="BZ418" s="53"/>
      <c r="CA418" s="53"/>
    </row>
    <row r="419" spans="1:79" s="54" customFormat="1" ht="16.7" customHeight="1" x14ac:dyDescent="0.25">
      <c r="A419" s="43" t="s">
        <v>834</v>
      </c>
      <c r="B419" s="44" t="s">
        <v>888</v>
      </c>
      <c r="C419" s="113" t="s">
        <v>906</v>
      </c>
      <c r="D419" s="114"/>
      <c r="E419" s="115"/>
      <c r="F419" s="44" t="s">
        <v>950</v>
      </c>
      <c r="G419" s="116" t="s">
        <v>951</v>
      </c>
      <c r="H419" s="117"/>
      <c r="I419" s="47">
        <v>1500000</v>
      </c>
      <c r="J419" s="47"/>
      <c r="K419" s="47"/>
      <c r="L419" s="47"/>
      <c r="M419" s="118">
        <f t="shared" si="54"/>
        <v>1500000</v>
      </c>
      <c r="N419" s="119">
        <v>0</v>
      </c>
      <c r="O419" s="120"/>
      <c r="P419" s="120"/>
      <c r="Q419" s="121"/>
      <c r="R419" s="122">
        <v>-1500000</v>
      </c>
      <c r="S419" s="123"/>
      <c r="T419" s="124"/>
      <c r="V419" s="51">
        <f t="shared" si="51"/>
        <v>75000</v>
      </c>
      <c r="W419" s="52">
        <v>1000000</v>
      </c>
      <c r="X419" s="52">
        <f t="shared" si="52"/>
        <v>83333.333333333328</v>
      </c>
      <c r="Y419" s="52">
        <f t="shared" si="53"/>
        <v>83333.333333333328</v>
      </c>
      <c r="Z419" s="52">
        <f t="shared" si="53"/>
        <v>83333.333333333328</v>
      </c>
      <c r="AA419" s="52">
        <f t="shared" si="53"/>
        <v>83333.333333333328</v>
      </c>
      <c r="AB419" s="52">
        <f t="shared" si="53"/>
        <v>83333.333333333328</v>
      </c>
      <c r="AC419" s="52">
        <f t="shared" si="53"/>
        <v>83333.333333333328</v>
      </c>
      <c r="AD419" s="52">
        <f t="shared" si="53"/>
        <v>83333.333333333328</v>
      </c>
      <c r="AE419" s="52">
        <f t="shared" si="53"/>
        <v>83333.333333333328</v>
      </c>
      <c r="AF419" s="52">
        <f t="shared" si="53"/>
        <v>83333.333333333328</v>
      </c>
      <c r="AG419" s="52">
        <f t="shared" si="53"/>
        <v>83333.333333333328</v>
      </c>
      <c r="AH419" s="52">
        <f t="shared" si="53"/>
        <v>83333.333333333328</v>
      </c>
      <c r="AI419" s="52">
        <f t="shared" si="53"/>
        <v>83333.333333333328</v>
      </c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3"/>
      <c r="BS419" s="53"/>
      <c r="BT419" s="53"/>
      <c r="BU419" s="53"/>
      <c r="BV419" s="53"/>
      <c r="BW419" s="53"/>
      <c r="BX419" s="53"/>
      <c r="BY419" s="53"/>
      <c r="BZ419" s="53"/>
      <c r="CA419" s="53"/>
    </row>
    <row r="420" spans="1:79" s="54" customFormat="1" ht="24" customHeight="1" x14ac:dyDescent="0.25">
      <c r="A420" s="43" t="s">
        <v>834</v>
      </c>
      <c r="B420" s="44" t="s">
        <v>888</v>
      </c>
      <c r="C420" s="113" t="s">
        <v>906</v>
      </c>
      <c r="D420" s="114"/>
      <c r="E420" s="115"/>
      <c r="F420" s="44" t="s">
        <v>950</v>
      </c>
      <c r="G420" s="116" t="s">
        <v>952</v>
      </c>
      <c r="H420" s="117"/>
      <c r="I420" s="47">
        <v>0</v>
      </c>
      <c r="J420" s="47"/>
      <c r="K420" s="47"/>
      <c r="L420" s="47"/>
      <c r="M420" s="118">
        <f t="shared" si="54"/>
        <v>0</v>
      </c>
      <c r="N420" s="119">
        <v>0</v>
      </c>
      <c r="O420" s="120"/>
      <c r="P420" s="120"/>
      <c r="Q420" s="121"/>
      <c r="R420" s="122">
        <v>0</v>
      </c>
      <c r="S420" s="123"/>
      <c r="T420" s="124"/>
      <c r="V420" s="51">
        <f t="shared" si="51"/>
        <v>0</v>
      </c>
      <c r="W420" s="52">
        <f t="shared" si="47"/>
        <v>0</v>
      </c>
      <c r="X420" s="52">
        <f t="shared" si="52"/>
        <v>0</v>
      </c>
      <c r="Y420" s="52">
        <f t="shared" si="53"/>
        <v>0</v>
      </c>
      <c r="Z420" s="52">
        <f t="shared" si="53"/>
        <v>0</v>
      </c>
      <c r="AA420" s="52">
        <f t="shared" si="53"/>
        <v>0</v>
      </c>
      <c r="AB420" s="52">
        <f t="shared" si="53"/>
        <v>0</v>
      </c>
      <c r="AC420" s="52">
        <f t="shared" si="53"/>
        <v>0</v>
      </c>
      <c r="AD420" s="52">
        <f t="shared" si="53"/>
        <v>0</v>
      </c>
      <c r="AE420" s="52">
        <f t="shared" si="53"/>
        <v>0</v>
      </c>
      <c r="AF420" s="52">
        <f t="shared" si="53"/>
        <v>0</v>
      </c>
      <c r="AG420" s="52">
        <f t="shared" si="53"/>
        <v>0</v>
      </c>
      <c r="AH420" s="52">
        <f t="shared" si="53"/>
        <v>0</v>
      </c>
      <c r="AI420" s="52">
        <f t="shared" si="53"/>
        <v>0</v>
      </c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  <c r="BV420" s="53"/>
      <c r="BW420" s="53"/>
      <c r="BX420" s="53"/>
      <c r="BY420" s="53"/>
      <c r="BZ420" s="53"/>
      <c r="CA420" s="53"/>
    </row>
    <row r="421" spans="1:79" s="54" customFormat="1" ht="25.5" customHeight="1" x14ac:dyDescent="0.25">
      <c r="A421" s="43" t="s">
        <v>834</v>
      </c>
      <c r="B421" s="44" t="s">
        <v>888</v>
      </c>
      <c r="C421" s="113" t="s">
        <v>906</v>
      </c>
      <c r="D421" s="114"/>
      <c r="E421" s="115"/>
      <c r="F421" s="44" t="s">
        <v>953</v>
      </c>
      <c r="G421" s="116" t="s">
        <v>954</v>
      </c>
      <c r="H421" s="117"/>
      <c r="I421" s="47">
        <v>0</v>
      </c>
      <c r="J421" s="47"/>
      <c r="K421" s="47"/>
      <c r="L421" s="47"/>
      <c r="M421" s="118">
        <f t="shared" si="54"/>
        <v>0</v>
      </c>
      <c r="N421" s="119">
        <v>0</v>
      </c>
      <c r="O421" s="120"/>
      <c r="P421" s="120"/>
      <c r="Q421" s="121"/>
      <c r="R421" s="122">
        <v>0</v>
      </c>
      <c r="S421" s="123"/>
      <c r="T421" s="124"/>
      <c r="V421" s="51">
        <f t="shared" si="51"/>
        <v>0</v>
      </c>
      <c r="W421" s="52">
        <f t="shared" si="47"/>
        <v>0</v>
      </c>
      <c r="X421" s="52">
        <f t="shared" si="52"/>
        <v>0</v>
      </c>
      <c r="Y421" s="52">
        <f t="shared" si="53"/>
        <v>0</v>
      </c>
      <c r="Z421" s="52">
        <f t="shared" si="53"/>
        <v>0</v>
      </c>
      <c r="AA421" s="52">
        <f t="shared" si="53"/>
        <v>0</v>
      </c>
      <c r="AB421" s="52">
        <f t="shared" si="53"/>
        <v>0</v>
      </c>
      <c r="AC421" s="52">
        <f t="shared" si="53"/>
        <v>0</v>
      </c>
      <c r="AD421" s="52">
        <f t="shared" si="53"/>
        <v>0</v>
      </c>
      <c r="AE421" s="52">
        <f t="shared" si="53"/>
        <v>0</v>
      </c>
      <c r="AF421" s="52">
        <f t="shared" si="53"/>
        <v>0</v>
      </c>
      <c r="AG421" s="52">
        <f t="shared" si="53"/>
        <v>0</v>
      </c>
      <c r="AH421" s="52">
        <f t="shared" si="53"/>
        <v>0</v>
      </c>
      <c r="AI421" s="52">
        <f t="shared" si="53"/>
        <v>0</v>
      </c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53"/>
      <c r="BU421" s="53"/>
      <c r="BV421" s="53"/>
      <c r="BW421" s="53"/>
      <c r="BX421" s="53"/>
      <c r="BY421" s="53"/>
      <c r="BZ421" s="53"/>
      <c r="CA421" s="53"/>
    </row>
    <row r="422" spans="1:79" s="54" customFormat="1" ht="27.75" customHeight="1" x14ac:dyDescent="0.25">
      <c r="A422" s="43" t="s">
        <v>834</v>
      </c>
      <c r="B422" s="44" t="s">
        <v>888</v>
      </c>
      <c r="C422" s="113" t="s">
        <v>906</v>
      </c>
      <c r="D422" s="114"/>
      <c r="E422" s="115"/>
      <c r="F422" s="44" t="s">
        <v>955</v>
      </c>
      <c r="G422" s="116" t="s">
        <v>956</v>
      </c>
      <c r="H422" s="117"/>
      <c r="I422" s="47">
        <v>0</v>
      </c>
      <c r="J422" s="47"/>
      <c r="K422" s="47"/>
      <c r="L422" s="47"/>
      <c r="M422" s="118">
        <f t="shared" si="54"/>
        <v>0</v>
      </c>
      <c r="N422" s="119">
        <v>0</v>
      </c>
      <c r="O422" s="120"/>
      <c r="P422" s="120"/>
      <c r="Q422" s="121"/>
      <c r="R422" s="122">
        <v>0</v>
      </c>
      <c r="S422" s="123"/>
      <c r="T422" s="124"/>
      <c r="V422" s="51">
        <f t="shared" si="51"/>
        <v>0</v>
      </c>
      <c r="W422" s="52">
        <f t="shared" si="47"/>
        <v>0</v>
      </c>
      <c r="X422" s="52">
        <f t="shared" si="52"/>
        <v>0</v>
      </c>
      <c r="Y422" s="52">
        <f t="shared" si="53"/>
        <v>0</v>
      </c>
      <c r="Z422" s="52">
        <f t="shared" si="53"/>
        <v>0</v>
      </c>
      <c r="AA422" s="52">
        <f t="shared" si="53"/>
        <v>0</v>
      </c>
      <c r="AB422" s="52">
        <f t="shared" si="53"/>
        <v>0</v>
      </c>
      <c r="AC422" s="52">
        <f t="shared" si="53"/>
        <v>0</v>
      </c>
      <c r="AD422" s="52">
        <f t="shared" si="53"/>
        <v>0</v>
      </c>
      <c r="AE422" s="52">
        <f t="shared" si="53"/>
        <v>0</v>
      </c>
      <c r="AF422" s="52">
        <f t="shared" si="53"/>
        <v>0</v>
      </c>
      <c r="AG422" s="52">
        <f t="shared" si="53"/>
        <v>0</v>
      </c>
      <c r="AH422" s="52">
        <f t="shared" si="53"/>
        <v>0</v>
      </c>
      <c r="AI422" s="52">
        <f t="shared" si="53"/>
        <v>0</v>
      </c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3"/>
      <c r="BS422" s="53"/>
      <c r="BT422" s="53"/>
      <c r="BU422" s="53"/>
      <c r="BV422" s="53"/>
      <c r="BW422" s="53"/>
      <c r="BX422" s="53"/>
      <c r="BY422" s="53"/>
      <c r="BZ422" s="53"/>
      <c r="CA422" s="53"/>
    </row>
    <row r="423" spans="1:79" s="54" customFormat="1" ht="24" customHeight="1" x14ac:dyDescent="0.25">
      <c r="A423" s="43" t="s">
        <v>834</v>
      </c>
      <c r="B423" s="44" t="s">
        <v>888</v>
      </c>
      <c r="C423" s="113" t="s">
        <v>906</v>
      </c>
      <c r="D423" s="114"/>
      <c r="E423" s="115"/>
      <c r="F423" s="44" t="s">
        <v>957</v>
      </c>
      <c r="G423" s="116" t="s">
        <v>958</v>
      </c>
      <c r="H423" s="117"/>
      <c r="I423" s="47">
        <v>0</v>
      </c>
      <c r="J423" s="47"/>
      <c r="K423" s="47"/>
      <c r="L423" s="47"/>
      <c r="M423" s="118">
        <f t="shared" si="54"/>
        <v>0</v>
      </c>
      <c r="N423" s="119">
        <v>0</v>
      </c>
      <c r="O423" s="120"/>
      <c r="P423" s="120"/>
      <c r="Q423" s="121"/>
      <c r="R423" s="122">
        <v>0</v>
      </c>
      <c r="S423" s="123"/>
      <c r="T423" s="124"/>
      <c r="V423" s="51">
        <f t="shared" si="51"/>
        <v>0</v>
      </c>
      <c r="W423" s="52">
        <f t="shared" si="47"/>
        <v>0</v>
      </c>
      <c r="X423" s="52">
        <f t="shared" si="52"/>
        <v>0</v>
      </c>
      <c r="Y423" s="52">
        <f t="shared" si="53"/>
        <v>0</v>
      </c>
      <c r="Z423" s="52">
        <f t="shared" si="53"/>
        <v>0</v>
      </c>
      <c r="AA423" s="52">
        <f t="shared" si="53"/>
        <v>0</v>
      </c>
      <c r="AB423" s="52">
        <f t="shared" si="53"/>
        <v>0</v>
      </c>
      <c r="AC423" s="52">
        <f t="shared" si="53"/>
        <v>0</v>
      </c>
      <c r="AD423" s="52">
        <f t="shared" si="53"/>
        <v>0</v>
      </c>
      <c r="AE423" s="52">
        <f t="shared" si="53"/>
        <v>0</v>
      </c>
      <c r="AF423" s="52">
        <f t="shared" si="53"/>
        <v>0</v>
      </c>
      <c r="AG423" s="52">
        <f t="shared" si="53"/>
        <v>0</v>
      </c>
      <c r="AH423" s="52">
        <f t="shared" si="53"/>
        <v>0</v>
      </c>
      <c r="AI423" s="52">
        <f t="shared" si="53"/>
        <v>0</v>
      </c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3"/>
      <c r="BS423" s="53"/>
      <c r="BT423" s="53"/>
      <c r="BU423" s="53"/>
      <c r="BV423" s="53"/>
      <c r="BW423" s="53"/>
      <c r="BX423" s="53"/>
      <c r="BY423" s="53"/>
      <c r="BZ423" s="53"/>
      <c r="CA423" s="53"/>
    </row>
    <row r="424" spans="1:79" s="54" customFormat="1" ht="28.5" customHeight="1" x14ac:dyDescent="0.25">
      <c r="A424" s="43" t="s">
        <v>834</v>
      </c>
      <c r="B424" s="44" t="s">
        <v>888</v>
      </c>
      <c r="C424" s="113" t="s">
        <v>906</v>
      </c>
      <c r="D424" s="114"/>
      <c r="E424" s="115"/>
      <c r="F424" s="44" t="s">
        <v>959</v>
      </c>
      <c r="G424" s="116" t="s">
        <v>960</v>
      </c>
      <c r="H424" s="117"/>
      <c r="I424" s="47">
        <v>0</v>
      </c>
      <c r="J424" s="47"/>
      <c r="K424" s="47"/>
      <c r="L424" s="47"/>
      <c r="M424" s="118">
        <f t="shared" si="54"/>
        <v>0</v>
      </c>
      <c r="N424" s="119">
        <v>0</v>
      </c>
      <c r="O424" s="120"/>
      <c r="P424" s="120"/>
      <c r="Q424" s="121"/>
      <c r="R424" s="122">
        <v>0</v>
      </c>
      <c r="S424" s="123"/>
      <c r="T424" s="124"/>
      <c r="V424" s="51">
        <f t="shared" si="51"/>
        <v>0</v>
      </c>
      <c r="W424" s="52">
        <f t="shared" si="47"/>
        <v>0</v>
      </c>
      <c r="X424" s="52">
        <f t="shared" si="52"/>
        <v>0</v>
      </c>
      <c r="Y424" s="52">
        <f t="shared" si="53"/>
        <v>0</v>
      </c>
      <c r="Z424" s="52">
        <f t="shared" si="53"/>
        <v>0</v>
      </c>
      <c r="AA424" s="52">
        <f t="shared" si="53"/>
        <v>0</v>
      </c>
      <c r="AB424" s="52">
        <f t="shared" si="53"/>
        <v>0</v>
      </c>
      <c r="AC424" s="52">
        <f t="shared" si="53"/>
        <v>0</v>
      </c>
      <c r="AD424" s="52">
        <f t="shared" si="53"/>
        <v>0</v>
      </c>
      <c r="AE424" s="52">
        <f t="shared" si="53"/>
        <v>0</v>
      </c>
      <c r="AF424" s="52">
        <f t="shared" si="53"/>
        <v>0</v>
      </c>
      <c r="AG424" s="52">
        <f t="shared" si="53"/>
        <v>0</v>
      </c>
      <c r="AH424" s="52">
        <f t="shared" si="53"/>
        <v>0</v>
      </c>
      <c r="AI424" s="52">
        <f t="shared" si="53"/>
        <v>0</v>
      </c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3"/>
      <c r="BS424" s="53"/>
      <c r="BT424" s="53"/>
      <c r="BU424" s="53"/>
      <c r="BV424" s="53"/>
      <c r="BW424" s="53"/>
      <c r="BX424" s="53"/>
      <c r="BY424" s="53"/>
      <c r="BZ424" s="53"/>
      <c r="CA424" s="53"/>
    </row>
    <row r="425" spans="1:79" s="54" customFormat="1" ht="30" customHeight="1" x14ac:dyDescent="0.25">
      <c r="A425" s="43" t="s">
        <v>834</v>
      </c>
      <c r="B425" s="44" t="s">
        <v>888</v>
      </c>
      <c r="C425" s="113" t="s">
        <v>906</v>
      </c>
      <c r="D425" s="114"/>
      <c r="E425" s="115"/>
      <c r="F425" s="44" t="s">
        <v>961</v>
      </c>
      <c r="G425" s="116" t="s">
        <v>962</v>
      </c>
      <c r="H425" s="117"/>
      <c r="I425" s="47">
        <v>0</v>
      </c>
      <c r="J425" s="47"/>
      <c r="K425" s="47"/>
      <c r="L425" s="47"/>
      <c r="M425" s="118">
        <f t="shared" si="54"/>
        <v>0</v>
      </c>
      <c r="N425" s="119">
        <v>0</v>
      </c>
      <c r="O425" s="120"/>
      <c r="P425" s="120"/>
      <c r="Q425" s="121"/>
      <c r="R425" s="122">
        <v>0</v>
      </c>
      <c r="S425" s="123"/>
      <c r="T425" s="124"/>
      <c r="V425" s="51">
        <f t="shared" si="51"/>
        <v>0</v>
      </c>
      <c r="W425" s="52">
        <f t="shared" si="47"/>
        <v>0</v>
      </c>
      <c r="X425" s="52">
        <f t="shared" si="52"/>
        <v>0</v>
      </c>
      <c r="Y425" s="52">
        <f t="shared" si="53"/>
        <v>0</v>
      </c>
      <c r="Z425" s="52">
        <f t="shared" si="53"/>
        <v>0</v>
      </c>
      <c r="AA425" s="52">
        <f t="shared" si="53"/>
        <v>0</v>
      </c>
      <c r="AB425" s="52">
        <f t="shared" si="53"/>
        <v>0</v>
      </c>
      <c r="AC425" s="52">
        <f t="shared" ref="Y425:AM448" si="55">$W425/12</f>
        <v>0</v>
      </c>
      <c r="AD425" s="52">
        <f t="shared" si="55"/>
        <v>0</v>
      </c>
      <c r="AE425" s="52">
        <f t="shared" si="55"/>
        <v>0</v>
      </c>
      <c r="AF425" s="52">
        <f t="shared" si="55"/>
        <v>0</v>
      </c>
      <c r="AG425" s="52">
        <f t="shared" si="55"/>
        <v>0</v>
      </c>
      <c r="AH425" s="52">
        <f t="shared" si="55"/>
        <v>0</v>
      </c>
      <c r="AI425" s="52">
        <f t="shared" si="55"/>
        <v>0</v>
      </c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3"/>
      <c r="BS425" s="53"/>
      <c r="BT425" s="53"/>
      <c r="BU425" s="53"/>
      <c r="BV425" s="53"/>
      <c r="BW425" s="53"/>
      <c r="BX425" s="53"/>
      <c r="BY425" s="53"/>
      <c r="BZ425" s="53"/>
      <c r="CA425" s="53"/>
    </row>
    <row r="426" spans="1:79" s="54" customFormat="1" ht="25.5" customHeight="1" x14ac:dyDescent="0.25">
      <c r="A426" s="43" t="s">
        <v>834</v>
      </c>
      <c r="B426" s="44" t="s">
        <v>888</v>
      </c>
      <c r="C426" s="113" t="s">
        <v>906</v>
      </c>
      <c r="D426" s="114"/>
      <c r="E426" s="115"/>
      <c r="F426" s="44" t="s">
        <v>963</v>
      </c>
      <c r="G426" s="116" t="s">
        <v>964</v>
      </c>
      <c r="H426" s="117"/>
      <c r="I426" s="47">
        <v>0</v>
      </c>
      <c r="J426" s="47"/>
      <c r="K426" s="47"/>
      <c r="L426" s="47"/>
      <c r="M426" s="118">
        <f t="shared" si="54"/>
        <v>0</v>
      </c>
      <c r="N426" s="119">
        <v>0</v>
      </c>
      <c r="O426" s="120"/>
      <c r="P426" s="120"/>
      <c r="Q426" s="121"/>
      <c r="R426" s="122">
        <v>0</v>
      </c>
      <c r="S426" s="123"/>
      <c r="T426" s="124"/>
      <c r="V426" s="51">
        <f t="shared" si="51"/>
        <v>0</v>
      </c>
      <c r="W426" s="52">
        <f t="shared" si="47"/>
        <v>0</v>
      </c>
      <c r="X426" s="52">
        <f t="shared" si="52"/>
        <v>0</v>
      </c>
      <c r="Y426" s="52">
        <f t="shared" si="55"/>
        <v>0</v>
      </c>
      <c r="Z426" s="52">
        <f t="shared" si="55"/>
        <v>0</v>
      </c>
      <c r="AA426" s="52">
        <f t="shared" si="55"/>
        <v>0</v>
      </c>
      <c r="AB426" s="52">
        <f t="shared" si="55"/>
        <v>0</v>
      </c>
      <c r="AC426" s="52">
        <f t="shared" si="55"/>
        <v>0</v>
      </c>
      <c r="AD426" s="52">
        <f t="shared" si="55"/>
        <v>0</v>
      </c>
      <c r="AE426" s="52">
        <f t="shared" si="55"/>
        <v>0</v>
      </c>
      <c r="AF426" s="52">
        <f t="shared" si="55"/>
        <v>0</v>
      </c>
      <c r="AG426" s="52">
        <f t="shared" si="55"/>
        <v>0</v>
      </c>
      <c r="AH426" s="52">
        <f t="shared" si="55"/>
        <v>0</v>
      </c>
      <c r="AI426" s="52">
        <f t="shared" si="55"/>
        <v>0</v>
      </c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3"/>
      <c r="BS426" s="53"/>
      <c r="BT426" s="53"/>
      <c r="BU426" s="53"/>
      <c r="BV426" s="53"/>
      <c r="BW426" s="53"/>
      <c r="BX426" s="53"/>
      <c r="BY426" s="53"/>
      <c r="BZ426" s="53"/>
      <c r="CA426" s="53"/>
    </row>
    <row r="427" spans="1:79" s="54" customFormat="1" ht="23.25" customHeight="1" x14ac:dyDescent="0.25">
      <c r="A427" s="43" t="s">
        <v>834</v>
      </c>
      <c r="B427" s="44" t="s">
        <v>888</v>
      </c>
      <c r="C427" s="113" t="s">
        <v>906</v>
      </c>
      <c r="D427" s="114"/>
      <c r="E427" s="115"/>
      <c r="F427" s="44" t="s">
        <v>965</v>
      </c>
      <c r="G427" s="116" t="s">
        <v>966</v>
      </c>
      <c r="H427" s="117"/>
      <c r="I427" s="47">
        <v>0</v>
      </c>
      <c r="J427" s="47"/>
      <c r="K427" s="47"/>
      <c r="L427" s="47"/>
      <c r="M427" s="118">
        <f t="shared" si="54"/>
        <v>0</v>
      </c>
      <c r="N427" s="119">
        <v>0</v>
      </c>
      <c r="O427" s="120"/>
      <c r="P427" s="120"/>
      <c r="Q427" s="121"/>
      <c r="R427" s="122">
        <v>0</v>
      </c>
      <c r="S427" s="123"/>
      <c r="T427" s="124"/>
      <c r="V427" s="51">
        <f t="shared" si="51"/>
        <v>0</v>
      </c>
      <c r="W427" s="52">
        <f t="shared" si="47"/>
        <v>0</v>
      </c>
      <c r="X427" s="52">
        <f t="shared" si="52"/>
        <v>0</v>
      </c>
      <c r="Y427" s="52">
        <f t="shared" si="55"/>
        <v>0</v>
      </c>
      <c r="Z427" s="52">
        <f t="shared" si="55"/>
        <v>0</v>
      </c>
      <c r="AA427" s="52">
        <f t="shared" si="55"/>
        <v>0</v>
      </c>
      <c r="AB427" s="52">
        <f t="shared" si="55"/>
        <v>0</v>
      </c>
      <c r="AC427" s="52">
        <f t="shared" si="55"/>
        <v>0</v>
      </c>
      <c r="AD427" s="52">
        <f t="shared" si="55"/>
        <v>0</v>
      </c>
      <c r="AE427" s="52">
        <f t="shared" si="55"/>
        <v>0</v>
      </c>
      <c r="AF427" s="52">
        <f t="shared" si="55"/>
        <v>0</v>
      </c>
      <c r="AG427" s="52">
        <f t="shared" si="55"/>
        <v>0</v>
      </c>
      <c r="AH427" s="52">
        <f t="shared" si="55"/>
        <v>0</v>
      </c>
      <c r="AI427" s="52">
        <f t="shared" si="55"/>
        <v>0</v>
      </c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53"/>
      <c r="BU427" s="53"/>
      <c r="BV427" s="53"/>
      <c r="BW427" s="53"/>
      <c r="BX427" s="53"/>
      <c r="BY427" s="53"/>
      <c r="BZ427" s="53"/>
      <c r="CA427" s="53"/>
    </row>
    <row r="428" spans="1:79" s="40" customFormat="1" ht="20.25" customHeight="1" x14ac:dyDescent="0.25">
      <c r="A428" s="32" t="s">
        <v>834</v>
      </c>
      <c r="B428" s="35" t="s">
        <v>888</v>
      </c>
      <c r="C428" s="89" t="s">
        <v>906</v>
      </c>
      <c r="D428" s="90"/>
      <c r="E428" s="91"/>
      <c r="F428" s="35" t="s">
        <v>967</v>
      </c>
      <c r="G428" s="92" t="s">
        <v>968</v>
      </c>
      <c r="H428" s="93"/>
      <c r="I428" s="37">
        <v>1000000</v>
      </c>
      <c r="J428" s="37"/>
      <c r="K428" s="37"/>
      <c r="L428" s="37"/>
      <c r="M428" s="37">
        <f>SUM(M429:M430)</f>
        <v>2940174.83</v>
      </c>
      <c r="N428" s="94">
        <v>0</v>
      </c>
      <c r="O428" s="95"/>
      <c r="P428" s="95"/>
      <c r="Q428" s="96"/>
      <c r="R428" s="97">
        <v>-1000000</v>
      </c>
      <c r="S428" s="98"/>
      <c r="T428" s="99"/>
      <c r="V428" s="41">
        <f t="shared" si="51"/>
        <v>147008.7415</v>
      </c>
      <c r="W428" s="42"/>
      <c r="X428" s="42">
        <f t="shared" si="52"/>
        <v>0</v>
      </c>
      <c r="Y428" s="42">
        <f t="shared" si="55"/>
        <v>0</v>
      </c>
      <c r="Z428" s="42">
        <f t="shared" si="55"/>
        <v>0</v>
      </c>
      <c r="AA428" s="42">
        <f t="shared" si="55"/>
        <v>0</v>
      </c>
      <c r="AB428" s="42">
        <f t="shared" si="55"/>
        <v>0</v>
      </c>
      <c r="AC428" s="42">
        <f t="shared" si="55"/>
        <v>0</v>
      </c>
      <c r="AD428" s="42">
        <f t="shared" si="55"/>
        <v>0</v>
      </c>
      <c r="AE428" s="42">
        <f t="shared" si="55"/>
        <v>0</v>
      </c>
      <c r="AF428" s="42">
        <f t="shared" si="55"/>
        <v>0</v>
      </c>
      <c r="AG428" s="42">
        <f t="shared" si="55"/>
        <v>0</v>
      </c>
      <c r="AH428" s="42">
        <f t="shared" si="55"/>
        <v>0</v>
      </c>
      <c r="AI428" s="42">
        <f t="shared" si="55"/>
        <v>0</v>
      </c>
    </row>
    <row r="429" spans="1:79" s="40" customFormat="1" ht="22.7" customHeight="1" x14ac:dyDescent="0.25">
      <c r="A429" s="32" t="s">
        <v>834</v>
      </c>
      <c r="B429" s="35" t="s">
        <v>888</v>
      </c>
      <c r="C429" s="89" t="s">
        <v>906</v>
      </c>
      <c r="D429" s="90"/>
      <c r="E429" s="91"/>
      <c r="F429" s="35" t="s">
        <v>969</v>
      </c>
      <c r="G429" s="92" t="s">
        <v>970</v>
      </c>
      <c r="H429" s="93"/>
      <c r="I429" s="37">
        <v>1000000</v>
      </c>
      <c r="J429" s="37"/>
      <c r="K429" s="37"/>
      <c r="L429" s="37"/>
      <c r="M429" s="37">
        <f>I429+K429-L429</f>
        <v>1000000</v>
      </c>
      <c r="N429" s="94">
        <v>0</v>
      </c>
      <c r="O429" s="95"/>
      <c r="P429" s="95"/>
      <c r="Q429" s="96"/>
      <c r="R429" s="97">
        <v>-1000000</v>
      </c>
      <c r="S429" s="98"/>
      <c r="T429" s="99"/>
      <c r="V429" s="55">
        <f t="shared" si="51"/>
        <v>50000</v>
      </c>
      <c r="W429" s="42">
        <v>0</v>
      </c>
      <c r="X429" s="42">
        <f t="shared" si="52"/>
        <v>0</v>
      </c>
      <c r="Y429" s="42">
        <f t="shared" si="55"/>
        <v>0</v>
      </c>
      <c r="Z429" s="42">
        <f t="shared" si="55"/>
        <v>0</v>
      </c>
      <c r="AA429" s="42">
        <f t="shared" si="55"/>
        <v>0</v>
      </c>
      <c r="AB429" s="42">
        <f t="shared" si="55"/>
        <v>0</v>
      </c>
      <c r="AC429" s="42">
        <f t="shared" si="55"/>
        <v>0</v>
      </c>
      <c r="AD429" s="42">
        <f t="shared" si="55"/>
        <v>0</v>
      </c>
      <c r="AE429" s="42">
        <f t="shared" si="55"/>
        <v>0</v>
      </c>
      <c r="AF429" s="42">
        <f t="shared" si="55"/>
        <v>0</v>
      </c>
      <c r="AG429" s="42">
        <f t="shared" si="55"/>
        <v>0</v>
      </c>
      <c r="AH429" s="42">
        <f t="shared" si="55"/>
        <v>0</v>
      </c>
      <c r="AI429" s="42">
        <f t="shared" si="55"/>
        <v>0</v>
      </c>
    </row>
    <row r="430" spans="1:79" s="40" customFormat="1" ht="20.25" customHeight="1" x14ac:dyDescent="0.25">
      <c r="A430" s="32" t="s">
        <v>834</v>
      </c>
      <c r="B430" s="35" t="s">
        <v>888</v>
      </c>
      <c r="C430" s="89" t="s">
        <v>906</v>
      </c>
      <c r="D430" s="90"/>
      <c r="E430" s="91"/>
      <c r="F430" s="35" t="s">
        <v>969</v>
      </c>
      <c r="G430" s="92" t="s">
        <v>971</v>
      </c>
      <c r="H430" s="93"/>
      <c r="I430" s="37"/>
      <c r="J430" s="37"/>
      <c r="K430" s="37">
        <v>1940174.83</v>
      </c>
      <c r="L430" s="37"/>
      <c r="M430" s="37">
        <f>I430+K430-L430</f>
        <v>1940174.83</v>
      </c>
      <c r="N430" s="112"/>
      <c r="O430" s="112"/>
      <c r="P430" s="112"/>
      <c r="Q430" s="112"/>
      <c r="R430" s="37"/>
      <c r="S430" s="37"/>
      <c r="T430" s="37"/>
      <c r="V430" s="55">
        <f t="shared" si="51"/>
        <v>97008.741500000004</v>
      </c>
      <c r="W430" s="42">
        <v>0</v>
      </c>
      <c r="X430" s="42">
        <f t="shared" si="52"/>
        <v>0</v>
      </c>
      <c r="Y430" s="42">
        <f t="shared" si="55"/>
        <v>0</v>
      </c>
      <c r="Z430" s="42">
        <f t="shared" si="55"/>
        <v>0</v>
      </c>
      <c r="AA430" s="42">
        <f t="shared" si="55"/>
        <v>0</v>
      </c>
      <c r="AB430" s="42">
        <f t="shared" si="55"/>
        <v>0</v>
      </c>
      <c r="AC430" s="42">
        <f t="shared" si="55"/>
        <v>0</v>
      </c>
      <c r="AD430" s="42">
        <f t="shared" si="55"/>
        <v>0</v>
      </c>
      <c r="AE430" s="42">
        <f t="shared" si="55"/>
        <v>0</v>
      </c>
      <c r="AF430" s="42">
        <f t="shared" si="55"/>
        <v>0</v>
      </c>
      <c r="AG430" s="42">
        <f t="shared" si="55"/>
        <v>0</v>
      </c>
      <c r="AH430" s="42">
        <f t="shared" si="55"/>
        <v>0</v>
      </c>
      <c r="AI430" s="42">
        <f t="shared" si="55"/>
        <v>0</v>
      </c>
    </row>
    <row r="431" spans="1:79" s="40" customFormat="1" ht="21" customHeight="1" x14ac:dyDescent="0.25">
      <c r="A431" s="32" t="s">
        <v>834</v>
      </c>
      <c r="B431" s="35" t="s">
        <v>888</v>
      </c>
      <c r="C431" s="89" t="s">
        <v>906</v>
      </c>
      <c r="D431" s="90"/>
      <c r="E431" s="91"/>
      <c r="F431" s="35" t="s">
        <v>972</v>
      </c>
      <c r="G431" s="92" t="s">
        <v>973</v>
      </c>
      <c r="H431" s="93"/>
      <c r="I431" s="37">
        <v>0</v>
      </c>
      <c r="J431" s="37"/>
      <c r="K431" s="37">
        <v>1250000</v>
      </c>
      <c r="L431" s="37"/>
      <c r="M431" s="37">
        <f>I431+K431-L431</f>
        <v>1250000</v>
      </c>
      <c r="N431" s="94">
        <v>0</v>
      </c>
      <c r="O431" s="95"/>
      <c r="P431" s="95"/>
      <c r="Q431" s="96"/>
      <c r="R431" s="97">
        <v>625000</v>
      </c>
      <c r="S431" s="98"/>
      <c r="T431" s="99"/>
      <c r="V431" s="55">
        <f t="shared" si="51"/>
        <v>62500</v>
      </c>
      <c r="W431" s="42">
        <v>0</v>
      </c>
      <c r="X431" s="42">
        <f t="shared" si="52"/>
        <v>0</v>
      </c>
      <c r="Y431" s="42">
        <f t="shared" si="55"/>
        <v>0</v>
      </c>
      <c r="Z431" s="42">
        <f t="shared" si="55"/>
        <v>0</v>
      </c>
      <c r="AA431" s="42">
        <f t="shared" si="55"/>
        <v>0</v>
      </c>
      <c r="AB431" s="42">
        <f t="shared" si="55"/>
        <v>0</v>
      </c>
      <c r="AC431" s="42">
        <f t="shared" si="55"/>
        <v>0</v>
      </c>
      <c r="AD431" s="42">
        <f t="shared" si="55"/>
        <v>0</v>
      </c>
      <c r="AE431" s="42">
        <f t="shared" si="55"/>
        <v>0</v>
      </c>
      <c r="AF431" s="42">
        <f t="shared" si="55"/>
        <v>0</v>
      </c>
      <c r="AG431" s="42">
        <f t="shared" si="55"/>
        <v>0</v>
      </c>
      <c r="AH431" s="42">
        <f t="shared" si="55"/>
        <v>0</v>
      </c>
      <c r="AI431" s="42">
        <f t="shared" si="55"/>
        <v>0</v>
      </c>
    </row>
    <row r="432" spans="1:79" s="40" customFormat="1" ht="24.75" customHeight="1" x14ac:dyDescent="0.25">
      <c r="A432" s="32" t="s">
        <v>834</v>
      </c>
      <c r="B432" s="35" t="s">
        <v>888</v>
      </c>
      <c r="C432" s="89" t="s">
        <v>974</v>
      </c>
      <c r="D432" s="90"/>
      <c r="E432" s="91"/>
      <c r="F432" s="35" t="s">
        <v>975</v>
      </c>
      <c r="G432" s="92" t="s">
        <v>976</v>
      </c>
      <c r="H432" s="93"/>
      <c r="I432" s="37">
        <v>0</v>
      </c>
      <c r="J432" s="37"/>
      <c r="K432" s="37"/>
      <c r="L432" s="37"/>
      <c r="M432" s="37">
        <f>I432+K432-L432</f>
        <v>0</v>
      </c>
      <c r="N432" s="94">
        <v>0</v>
      </c>
      <c r="O432" s="95"/>
      <c r="P432" s="95"/>
      <c r="Q432" s="96"/>
      <c r="R432" s="97">
        <v>0</v>
      </c>
      <c r="S432" s="98"/>
      <c r="T432" s="99"/>
      <c r="V432" s="55">
        <f t="shared" si="51"/>
        <v>0</v>
      </c>
      <c r="W432" s="42">
        <f t="shared" ref="W432:W450" si="56">M432+V432</f>
        <v>0</v>
      </c>
      <c r="X432" s="42">
        <f t="shared" si="52"/>
        <v>0</v>
      </c>
      <c r="Y432" s="42">
        <f t="shared" si="55"/>
        <v>0</v>
      </c>
      <c r="Z432" s="42">
        <f t="shared" si="55"/>
        <v>0</v>
      </c>
      <c r="AA432" s="42">
        <f t="shared" si="55"/>
        <v>0</v>
      </c>
      <c r="AB432" s="42">
        <f t="shared" si="55"/>
        <v>0</v>
      </c>
      <c r="AC432" s="42">
        <f t="shared" si="55"/>
        <v>0</v>
      </c>
      <c r="AD432" s="42">
        <f t="shared" si="55"/>
        <v>0</v>
      </c>
      <c r="AE432" s="42">
        <f t="shared" si="55"/>
        <v>0</v>
      </c>
      <c r="AF432" s="42">
        <f t="shared" si="55"/>
        <v>0</v>
      </c>
      <c r="AG432" s="42">
        <f t="shared" si="55"/>
        <v>0</v>
      </c>
      <c r="AH432" s="42">
        <f t="shared" si="55"/>
        <v>0</v>
      </c>
      <c r="AI432" s="42">
        <f t="shared" si="55"/>
        <v>0</v>
      </c>
    </row>
    <row r="433" spans="1:35" s="40" customFormat="1" ht="16.7" customHeight="1" x14ac:dyDescent="0.25">
      <c r="A433" s="32" t="s">
        <v>834</v>
      </c>
      <c r="B433" s="35" t="s">
        <v>888</v>
      </c>
      <c r="C433" s="89" t="s">
        <v>974</v>
      </c>
      <c r="D433" s="90"/>
      <c r="E433" s="91"/>
      <c r="F433" s="35" t="s">
        <v>977</v>
      </c>
      <c r="G433" s="92" t="s">
        <v>978</v>
      </c>
      <c r="H433" s="93"/>
      <c r="I433" s="37">
        <v>0</v>
      </c>
      <c r="J433" s="37"/>
      <c r="K433" s="37"/>
      <c r="L433" s="37"/>
      <c r="M433" s="37">
        <f>I433+K433-L433</f>
        <v>0</v>
      </c>
      <c r="N433" s="94">
        <v>0</v>
      </c>
      <c r="O433" s="95"/>
      <c r="P433" s="95"/>
      <c r="Q433" s="96"/>
      <c r="R433" s="97">
        <v>0</v>
      </c>
      <c r="S433" s="98"/>
      <c r="T433" s="99"/>
      <c r="V433" s="55">
        <f t="shared" si="51"/>
        <v>0</v>
      </c>
      <c r="W433" s="42">
        <f t="shared" si="56"/>
        <v>0</v>
      </c>
      <c r="X433" s="42">
        <f t="shared" si="52"/>
        <v>0</v>
      </c>
      <c r="Y433" s="42">
        <f t="shared" si="55"/>
        <v>0</v>
      </c>
      <c r="Z433" s="42">
        <f t="shared" si="55"/>
        <v>0</v>
      </c>
      <c r="AA433" s="42">
        <f t="shared" si="55"/>
        <v>0</v>
      </c>
      <c r="AB433" s="42">
        <f t="shared" si="55"/>
        <v>0</v>
      </c>
      <c r="AC433" s="42">
        <f t="shared" si="55"/>
        <v>0</v>
      </c>
      <c r="AD433" s="42">
        <f t="shared" si="55"/>
        <v>0</v>
      </c>
      <c r="AE433" s="42">
        <f t="shared" si="55"/>
        <v>0</v>
      </c>
      <c r="AF433" s="42">
        <f t="shared" si="55"/>
        <v>0</v>
      </c>
      <c r="AG433" s="42">
        <f t="shared" si="55"/>
        <v>0</v>
      </c>
      <c r="AH433" s="42">
        <f t="shared" si="55"/>
        <v>0</v>
      </c>
      <c r="AI433" s="42">
        <f t="shared" si="55"/>
        <v>0</v>
      </c>
    </row>
    <row r="434" spans="1:35" s="40" customFormat="1" ht="24" customHeight="1" x14ac:dyDescent="0.25">
      <c r="A434" s="32" t="s">
        <v>834</v>
      </c>
      <c r="B434" s="35" t="s">
        <v>888</v>
      </c>
      <c r="C434" s="89" t="s">
        <v>979</v>
      </c>
      <c r="D434" s="90"/>
      <c r="E434" s="91"/>
      <c r="F434" s="35" t="s">
        <v>980</v>
      </c>
      <c r="G434" s="92" t="s">
        <v>981</v>
      </c>
      <c r="H434" s="93"/>
      <c r="I434" s="37">
        <v>5000000</v>
      </c>
      <c r="J434" s="37"/>
      <c r="K434" s="37"/>
      <c r="L434" s="37"/>
      <c r="M434" s="37">
        <f>M435</f>
        <v>6016534.96</v>
      </c>
      <c r="N434" s="94">
        <v>0.78060620000000003</v>
      </c>
      <c r="O434" s="95"/>
      <c r="P434" s="95"/>
      <c r="Q434" s="96"/>
      <c r="R434" s="97">
        <v>-1096969</v>
      </c>
      <c r="S434" s="98"/>
      <c r="T434" s="99"/>
      <c r="V434" s="41">
        <f t="shared" si="51"/>
        <v>300826.74800000002</v>
      </c>
      <c r="W434" s="87">
        <v>9000000</v>
      </c>
      <c r="X434" s="42">
        <f t="shared" si="52"/>
        <v>750000</v>
      </c>
      <c r="Y434" s="42">
        <f t="shared" si="55"/>
        <v>750000</v>
      </c>
      <c r="Z434" s="42">
        <f t="shared" si="55"/>
        <v>750000</v>
      </c>
      <c r="AA434" s="42">
        <f t="shared" si="55"/>
        <v>750000</v>
      </c>
      <c r="AB434" s="42">
        <f t="shared" si="55"/>
        <v>750000</v>
      </c>
      <c r="AC434" s="42">
        <f t="shared" si="55"/>
        <v>750000</v>
      </c>
      <c r="AD434" s="42">
        <f t="shared" si="55"/>
        <v>750000</v>
      </c>
      <c r="AE434" s="42">
        <f t="shared" si="55"/>
        <v>750000</v>
      </c>
      <c r="AF434" s="42">
        <f t="shared" si="55"/>
        <v>750000</v>
      </c>
      <c r="AG434" s="42">
        <f t="shared" si="55"/>
        <v>750000</v>
      </c>
      <c r="AH434" s="42">
        <f t="shared" si="55"/>
        <v>750000</v>
      </c>
      <c r="AI434" s="42">
        <f t="shared" si="55"/>
        <v>750000</v>
      </c>
    </row>
    <row r="435" spans="1:35" s="40" customFormat="1" ht="22.7" customHeight="1" x14ac:dyDescent="0.25">
      <c r="A435" s="32" t="s">
        <v>834</v>
      </c>
      <c r="B435" s="35" t="s">
        <v>888</v>
      </c>
      <c r="C435" s="89" t="s">
        <v>979</v>
      </c>
      <c r="D435" s="90"/>
      <c r="E435" s="91"/>
      <c r="F435" s="35" t="s">
        <v>982</v>
      </c>
      <c r="G435" s="92" t="s">
        <v>983</v>
      </c>
      <c r="H435" s="93"/>
      <c r="I435" s="37">
        <v>5000000</v>
      </c>
      <c r="J435" s="37"/>
      <c r="K435" s="37">
        <v>1016534.96</v>
      </c>
      <c r="L435" s="37"/>
      <c r="M435" s="37">
        <f>I435+K435-L435</f>
        <v>6016534.96</v>
      </c>
      <c r="N435" s="94">
        <v>0.78060620000000003</v>
      </c>
      <c r="O435" s="95"/>
      <c r="P435" s="95"/>
      <c r="Q435" s="96"/>
      <c r="R435" s="97">
        <v>-1096969</v>
      </c>
      <c r="S435" s="98"/>
      <c r="T435" s="99"/>
      <c r="V435" s="55">
        <f t="shared" si="51"/>
        <v>300826.74800000002</v>
      </c>
      <c r="W435" s="42">
        <v>9000000</v>
      </c>
      <c r="X435" s="42">
        <f t="shared" si="52"/>
        <v>750000</v>
      </c>
      <c r="Y435" s="42">
        <f t="shared" si="55"/>
        <v>750000</v>
      </c>
      <c r="Z435" s="42">
        <f t="shared" si="55"/>
        <v>750000</v>
      </c>
      <c r="AA435" s="42">
        <f t="shared" si="55"/>
        <v>750000</v>
      </c>
      <c r="AB435" s="42">
        <f t="shared" si="55"/>
        <v>750000</v>
      </c>
      <c r="AC435" s="42">
        <f t="shared" si="55"/>
        <v>750000</v>
      </c>
      <c r="AD435" s="42">
        <f t="shared" si="55"/>
        <v>750000</v>
      </c>
      <c r="AE435" s="42">
        <f t="shared" si="55"/>
        <v>750000</v>
      </c>
      <c r="AF435" s="42">
        <f t="shared" si="55"/>
        <v>750000</v>
      </c>
      <c r="AG435" s="42">
        <f t="shared" si="55"/>
        <v>750000</v>
      </c>
      <c r="AH435" s="42">
        <f t="shared" si="55"/>
        <v>750000</v>
      </c>
      <c r="AI435" s="42">
        <f t="shared" si="55"/>
        <v>750000</v>
      </c>
    </row>
    <row r="436" spans="1:35" s="40" customFormat="1" ht="27" customHeight="1" x14ac:dyDescent="0.25">
      <c r="A436" s="32" t="s">
        <v>834</v>
      </c>
      <c r="B436" s="35" t="s">
        <v>888</v>
      </c>
      <c r="C436" s="89" t="s">
        <v>984</v>
      </c>
      <c r="D436" s="90"/>
      <c r="E436" s="91"/>
      <c r="F436" s="35" t="s">
        <v>985</v>
      </c>
      <c r="G436" s="92" t="s">
        <v>986</v>
      </c>
      <c r="H436" s="93"/>
      <c r="I436" s="37">
        <v>12000000</v>
      </c>
      <c r="J436" s="37"/>
      <c r="K436" s="37"/>
      <c r="L436" s="37"/>
      <c r="M436" s="37">
        <f>M437</f>
        <v>12000000</v>
      </c>
      <c r="N436" s="94">
        <v>0.83341555</v>
      </c>
      <c r="O436" s="95"/>
      <c r="P436" s="95"/>
      <c r="Q436" s="96"/>
      <c r="R436" s="97">
        <v>-1999013.4</v>
      </c>
      <c r="S436" s="98"/>
      <c r="T436" s="99"/>
      <c r="V436" s="41">
        <f t="shared" si="51"/>
        <v>600000</v>
      </c>
      <c r="W436" s="87">
        <f t="shared" si="56"/>
        <v>12600000</v>
      </c>
      <c r="X436" s="42">
        <f t="shared" si="52"/>
        <v>1050000</v>
      </c>
      <c r="Y436" s="42">
        <f t="shared" si="55"/>
        <v>1050000</v>
      </c>
      <c r="Z436" s="42">
        <f t="shared" si="55"/>
        <v>1050000</v>
      </c>
      <c r="AA436" s="42">
        <f t="shared" si="55"/>
        <v>1050000</v>
      </c>
      <c r="AB436" s="42">
        <f t="shared" si="55"/>
        <v>1050000</v>
      </c>
      <c r="AC436" s="42">
        <f t="shared" si="55"/>
        <v>1050000</v>
      </c>
      <c r="AD436" s="42">
        <f t="shared" si="55"/>
        <v>1050000</v>
      </c>
      <c r="AE436" s="42">
        <f t="shared" si="55"/>
        <v>1050000</v>
      </c>
      <c r="AF436" s="42">
        <f t="shared" si="55"/>
        <v>1050000</v>
      </c>
      <c r="AG436" s="42">
        <f t="shared" si="55"/>
        <v>1050000</v>
      </c>
      <c r="AH436" s="42">
        <f t="shared" si="55"/>
        <v>1050000</v>
      </c>
      <c r="AI436" s="42">
        <f t="shared" si="55"/>
        <v>1050000</v>
      </c>
    </row>
    <row r="437" spans="1:35" s="40" customFormat="1" ht="24" customHeight="1" x14ac:dyDescent="0.25">
      <c r="A437" s="32" t="s">
        <v>834</v>
      </c>
      <c r="B437" s="35" t="s">
        <v>888</v>
      </c>
      <c r="C437" s="89" t="s">
        <v>984</v>
      </c>
      <c r="D437" s="90"/>
      <c r="E437" s="91"/>
      <c r="F437" s="35" t="s">
        <v>987</v>
      </c>
      <c r="G437" s="92" t="s">
        <v>988</v>
      </c>
      <c r="H437" s="93"/>
      <c r="I437" s="37">
        <v>12000000</v>
      </c>
      <c r="J437" s="37"/>
      <c r="K437" s="37"/>
      <c r="L437" s="37"/>
      <c r="M437" s="37">
        <f>I437</f>
        <v>12000000</v>
      </c>
      <c r="N437" s="94">
        <v>0.83341555</v>
      </c>
      <c r="O437" s="95"/>
      <c r="P437" s="95"/>
      <c r="Q437" s="96"/>
      <c r="R437" s="97">
        <v>-1999013.4</v>
      </c>
      <c r="S437" s="98"/>
      <c r="T437" s="99"/>
      <c r="V437" s="55">
        <f t="shared" si="51"/>
        <v>600000</v>
      </c>
      <c r="W437" s="42">
        <f t="shared" si="56"/>
        <v>12600000</v>
      </c>
      <c r="X437" s="42">
        <f t="shared" si="52"/>
        <v>1050000</v>
      </c>
      <c r="Y437" s="42">
        <f t="shared" si="55"/>
        <v>1050000</v>
      </c>
      <c r="Z437" s="42">
        <f t="shared" si="55"/>
        <v>1050000</v>
      </c>
      <c r="AA437" s="42">
        <f t="shared" si="55"/>
        <v>1050000</v>
      </c>
      <c r="AB437" s="42">
        <f t="shared" si="55"/>
        <v>1050000</v>
      </c>
      <c r="AC437" s="42">
        <f t="shared" si="55"/>
        <v>1050000</v>
      </c>
      <c r="AD437" s="42">
        <f t="shared" si="55"/>
        <v>1050000</v>
      </c>
      <c r="AE437" s="42">
        <f t="shared" si="55"/>
        <v>1050000</v>
      </c>
      <c r="AF437" s="42">
        <f t="shared" si="55"/>
        <v>1050000</v>
      </c>
      <c r="AG437" s="42">
        <f t="shared" si="55"/>
        <v>1050000</v>
      </c>
      <c r="AH437" s="42">
        <f t="shared" si="55"/>
        <v>1050000</v>
      </c>
      <c r="AI437" s="42">
        <f t="shared" si="55"/>
        <v>1050000</v>
      </c>
    </row>
    <row r="438" spans="1:35" s="66" customFormat="1" ht="25.5" customHeight="1" x14ac:dyDescent="0.25">
      <c r="A438" s="56" t="s">
        <v>989</v>
      </c>
      <c r="B438" s="57" t="s">
        <v>990</v>
      </c>
      <c r="C438" s="101" t="s">
        <v>991</v>
      </c>
      <c r="D438" s="102"/>
      <c r="E438" s="103"/>
      <c r="F438" s="57" t="s">
        <v>992</v>
      </c>
      <c r="G438" s="104" t="s">
        <v>993</v>
      </c>
      <c r="H438" s="105"/>
      <c r="I438" s="60">
        <v>0</v>
      </c>
      <c r="J438" s="60"/>
      <c r="K438" s="60"/>
      <c r="L438" s="60"/>
      <c r="M438" s="60">
        <f>M446</f>
        <v>3310.2</v>
      </c>
      <c r="N438" s="106">
        <v>0</v>
      </c>
      <c r="O438" s="107"/>
      <c r="P438" s="107"/>
      <c r="Q438" s="108"/>
      <c r="R438" s="109">
        <v>2206.8000000000002</v>
      </c>
      <c r="S438" s="110"/>
      <c r="T438" s="111"/>
      <c r="V438" s="64">
        <f t="shared" si="51"/>
        <v>165.51</v>
      </c>
      <c r="W438" s="68">
        <v>0</v>
      </c>
      <c r="X438" s="68">
        <f t="shared" si="52"/>
        <v>0</v>
      </c>
      <c r="Y438" s="68">
        <f t="shared" si="55"/>
        <v>0</v>
      </c>
      <c r="Z438" s="68">
        <f t="shared" si="55"/>
        <v>0</v>
      </c>
      <c r="AA438" s="68">
        <f t="shared" si="55"/>
        <v>0</v>
      </c>
      <c r="AB438" s="68">
        <f t="shared" si="55"/>
        <v>0</v>
      </c>
      <c r="AC438" s="68">
        <f t="shared" si="55"/>
        <v>0</v>
      </c>
      <c r="AD438" s="68">
        <f t="shared" si="55"/>
        <v>0</v>
      </c>
      <c r="AE438" s="68">
        <f>$W438/12</f>
        <v>0</v>
      </c>
      <c r="AF438" s="68">
        <f>$W438/12</f>
        <v>0</v>
      </c>
      <c r="AG438" s="68">
        <f>$W438/12</f>
        <v>0</v>
      </c>
      <c r="AH438" s="68">
        <f>$W438/12</f>
        <v>0</v>
      </c>
      <c r="AI438" s="68">
        <f>$W438/12</f>
        <v>0</v>
      </c>
    </row>
    <row r="439" spans="1:35" s="40" customFormat="1" ht="18.75" customHeight="1" x14ac:dyDescent="0.25">
      <c r="A439" s="32" t="s">
        <v>989</v>
      </c>
      <c r="B439" s="33" t="s">
        <v>994</v>
      </c>
      <c r="C439" s="89" t="s">
        <v>995</v>
      </c>
      <c r="D439" s="90"/>
      <c r="E439" s="91"/>
      <c r="F439" s="35" t="s">
        <v>996</v>
      </c>
      <c r="G439" s="92" t="s">
        <v>997</v>
      </c>
      <c r="H439" s="93"/>
      <c r="I439" s="37">
        <v>0</v>
      </c>
      <c r="J439" s="37"/>
      <c r="K439" s="37"/>
      <c r="L439" s="37"/>
      <c r="M439" s="37">
        <v>0</v>
      </c>
      <c r="N439" s="94">
        <v>0</v>
      </c>
      <c r="O439" s="95"/>
      <c r="P439" s="95"/>
      <c r="Q439" s="96"/>
      <c r="R439" s="97">
        <v>0</v>
      </c>
      <c r="S439" s="98"/>
      <c r="T439" s="99"/>
      <c r="V439" s="41">
        <f t="shared" si="51"/>
        <v>0</v>
      </c>
      <c r="W439" s="42">
        <f t="shared" si="56"/>
        <v>0</v>
      </c>
      <c r="X439" s="42">
        <f t="shared" si="52"/>
        <v>0</v>
      </c>
      <c r="Y439" s="42">
        <f t="shared" si="55"/>
        <v>0</v>
      </c>
      <c r="Z439" s="42">
        <f t="shared" si="55"/>
        <v>0</v>
      </c>
      <c r="AA439" s="42">
        <f t="shared" si="55"/>
        <v>0</v>
      </c>
      <c r="AB439" s="42">
        <f t="shared" si="55"/>
        <v>0</v>
      </c>
      <c r="AC439" s="42">
        <f t="shared" si="55"/>
        <v>0</v>
      </c>
      <c r="AD439" s="42">
        <f t="shared" si="55"/>
        <v>0</v>
      </c>
      <c r="AE439" s="42">
        <f t="shared" si="55"/>
        <v>0</v>
      </c>
      <c r="AF439" s="42">
        <f t="shared" si="55"/>
        <v>0</v>
      </c>
      <c r="AG439" s="42">
        <f t="shared" si="55"/>
        <v>0</v>
      </c>
      <c r="AH439" s="42">
        <f t="shared" si="55"/>
        <v>0</v>
      </c>
      <c r="AI439" s="42">
        <f t="shared" si="55"/>
        <v>0</v>
      </c>
    </row>
    <row r="440" spans="1:35" s="40" customFormat="1" ht="18" customHeight="1" x14ac:dyDescent="0.25">
      <c r="A440" s="32" t="s">
        <v>989</v>
      </c>
      <c r="B440" s="33" t="s">
        <v>998</v>
      </c>
      <c r="C440" s="89" t="s">
        <v>999</v>
      </c>
      <c r="D440" s="90"/>
      <c r="E440" s="91"/>
      <c r="F440" s="35" t="s">
        <v>1000</v>
      </c>
      <c r="G440" s="92" t="s">
        <v>1001</v>
      </c>
      <c r="H440" s="93"/>
      <c r="I440" s="37">
        <v>0</v>
      </c>
      <c r="J440" s="37"/>
      <c r="K440" s="37"/>
      <c r="L440" s="37"/>
      <c r="M440" s="37">
        <v>0</v>
      </c>
      <c r="N440" s="94">
        <v>0</v>
      </c>
      <c r="O440" s="95"/>
      <c r="P440" s="95"/>
      <c r="Q440" s="96"/>
      <c r="R440" s="97">
        <v>0</v>
      </c>
      <c r="S440" s="98"/>
      <c r="T440" s="99"/>
      <c r="V440" s="41">
        <f t="shared" si="51"/>
        <v>0</v>
      </c>
      <c r="W440" s="42">
        <f t="shared" si="56"/>
        <v>0</v>
      </c>
      <c r="X440" s="42">
        <f t="shared" si="52"/>
        <v>0</v>
      </c>
      <c r="Y440" s="42">
        <f t="shared" si="55"/>
        <v>0</v>
      </c>
      <c r="Z440" s="42">
        <f t="shared" si="55"/>
        <v>0</v>
      </c>
      <c r="AA440" s="42">
        <f t="shared" si="55"/>
        <v>0</v>
      </c>
      <c r="AB440" s="42">
        <f t="shared" si="55"/>
        <v>0</v>
      </c>
      <c r="AC440" s="42">
        <f t="shared" si="55"/>
        <v>0</v>
      </c>
      <c r="AD440" s="42">
        <f t="shared" si="55"/>
        <v>0</v>
      </c>
      <c r="AE440" s="42">
        <f t="shared" si="55"/>
        <v>0</v>
      </c>
      <c r="AF440" s="42">
        <f t="shared" si="55"/>
        <v>0</v>
      </c>
      <c r="AG440" s="42">
        <f t="shared" si="55"/>
        <v>0</v>
      </c>
      <c r="AH440" s="42">
        <f t="shared" si="55"/>
        <v>0</v>
      </c>
      <c r="AI440" s="42">
        <f t="shared" si="55"/>
        <v>0</v>
      </c>
    </row>
    <row r="441" spans="1:35" s="40" customFormat="1" ht="19.5" customHeight="1" x14ac:dyDescent="0.25">
      <c r="A441" s="32" t="s">
        <v>989</v>
      </c>
      <c r="B441" s="33" t="s">
        <v>1002</v>
      </c>
      <c r="C441" s="89" t="s">
        <v>1003</v>
      </c>
      <c r="D441" s="90"/>
      <c r="E441" s="91"/>
      <c r="F441" s="35" t="s">
        <v>1004</v>
      </c>
      <c r="G441" s="92" t="s">
        <v>1005</v>
      </c>
      <c r="H441" s="93"/>
      <c r="I441" s="37">
        <v>0</v>
      </c>
      <c r="J441" s="37"/>
      <c r="K441" s="37"/>
      <c r="L441" s="37"/>
      <c r="M441" s="37">
        <v>0</v>
      </c>
      <c r="N441" s="94">
        <v>0</v>
      </c>
      <c r="O441" s="95"/>
      <c r="P441" s="95"/>
      <c r="Q441" s="96"/>
      <c r="R441" s="97">
        <v>0</v>
      </c>
      <c r="S441" s="98"/>
      <c r="T441" s="99"/>
      <c r="V441" s="41">
        <f t="shared" si="51"/>
        <v>0</v>
      </c>
      <c r="W441" s="42">
        <f t="shared" si="56"/>
        <v>0</v>
      </c>
      <c r="X441" s="42">
        <f t="shared" si="52"/>
        <v>0</v>
      </c>
      <c r="Y441" s="42">
        <f t="shared" si="55"/>
        <v>0</v>
      </c>
      <c r="Z441" s="42">
        <f t="shared" si="55"/>
        <v>0</v>
      </c>
      <c r="AA441" s="42">
        <f t="shared" si="55"/>
        <v>0</v>
      </c>
      <c r="AB441" s="42">
        <f t="shared" si="55"/>
        <v>0</v>
      </c>
      <c r="AC441" s="42">
        <f t="shared" si="55"/>
        <v>0</v>
      </c>
      <c r="AD441" s="42">
        <f t="shared" si="55"/>
        <v>0</v>
      </c>
      <c r="AE441" s="42">
        <f t="shared" si="55"/>
        <v>0</v>
      </c>
      <c r="AF441" s="42">
        <f t="shared" si="55"/>
        <v>0</v>
      </c>
      <c r="AG441" s="42">
        <f t="shared" si="55"/>
        <v>0</v>
      </c>
      <c r="AH441" s="42">
        <f t="shared" si="55"/>
        <v>0</v>
      </c>
      <c r="AI441" s="42">
        <f t="shared" si="55"/>
        <v>0</v>
      </c>
    </row>
    <row r="442" spans="1:35" s="40" customFormat="1" ht="23.25" customHeight="1" x14ac:dyDescent="0.25">
      <c r="A442" s="32" t="s">
        <v>989</v>
      </c>
      <c r="B442" s="35" t="s">
        <v>1002</v>
      </c>
      <c r="C442" s="89" t="s">
        <v>1006</v>
      </c>
      <c r="D442" s="90"/>
      <c r="E442" s="91"/>
      <c r="F442" s="35" t="s">
        <v>1007</v>
      </c>
      <c r="G442" s="92" t="s">
        <v>1008</v>
      </c>
      <c r="H442" s="93"/>
      <c r="I442" s="37">
        <v>0</v>
      </c>
      <c r="J442" s="37"/>
      <c r="K442" s="37"/>
      <c r="L442" s="37"/>
      <c r="M442" s="37">
        <v>0</v>
      </c>
      <c r="N442" s="94">
        <v>0</v>
      </c>
      <c r="O442" s="95"/>
      <c r="P442" s="95"/>
      <c r="Q442" s="96"/>
      <c r="R442" s="97">
        <v>0</v>
      </c>
      <c r="S442" s="98"/>
      <c r="T442" s="99"/>
      <c r="V442" s="41">
        <f t="shared" si="51"/>
        <v>0</v>
      </c>
      <c r="W442" s="42">
        <f t="shared" si="56"/>
        <v>0</v>
      </c>
      <c r="X442" s="42">
        <f t="shared" si="52"/>
        <v>0</v>
      </c>
      <c r="Y442" s="42">
        <f t="shared" si="55"/>
        <v>0</v>
      </c>
      <c r="Z442" s="42">
        <f t="shared" si="55"/>
        <v>0</v>
      </c>
      <c r="AA442" s="42">
        <f t="shared" si="55"/>
        <v>0</v>
      </c>
      <c r="AB442" s="42">
        <f t="shared" si="55"/>
        <v>0</v>
      </c>
      <c r="AC442" s="42">
        <f t="shared" si="55"/>
        <v>0</v>
      </c>
      <c r="AD442" s="42">
        <f t="shared" si="55"/>
        <v>0</v>
      </c>
      <c r="AE442" s="42">
        <f t="shared" si="55"/>
        <v>0</v>
      </c>
      <c r="AF442" s="42">
        <f t="shared" si="55"/>
        <v>0</v>
      </c>
      <c r="AG442" s="42">
        <f t="shared" si="55"/>
        <v>0</v>
      </c>
      <c r="AH442" s="42">
        <f t="shared" si="55"/>
        <v>0</v>
      </c>
      <c r="AI442" s="42">
        <f t="shared" si="55"/>
        <v>0</v>
      </c>
    </row>
    <row r="443" spans="1:35" s="40" customFormat="1" ht="16.7" customHeight="1" x14ac:dyDescent="0.25">
      <c r="A443" s="32" t="s">
        <v>989</v>
      </c>
      <c r="B443" s="33" t="s">
        <v>1009</v>
      </c>
      <c r="C443" s="89" t="s">
        <v>1010</v>
      </c>
      <c r="D443" s="90"/>
      <c r="E443" s="91"/>
      <c r="F443" s="35" t="s">
        <v>1011</v>
      </c>
      <c r="G443" s="92" t="s">
        <v>1012</v>
      </c>
      <c r="H443" s="93"/>
      <c r="I443" s="37">
        <v>0</v>
      </c>
      <c r="J443" s="37"/>
      <c r="K443" s="37"/>
      <c r="L443" s="37"/>
      <c r="M443" s="37">
        <f>M446</f>
        <v>3310.2</v>
      </c>
      <c r="N443" s="94">
        <v>0</v>
      </c>
      <c r="O443" s="95"/>
      <c r="P443" s="95"/>
      <c r="Q443" s="96"/>
      <c r="R443" s="97">
        <v>2206.8000000000002</v>
      </c>
      <c r="S443" s="98"/>
      <c r="T443" s="99"/>
      <c r="V443" s="41">
        <f t="shared" si="51"/>
        <v>165.51</v>
      </c>
      <c r="W443" s="42">
        <v>0</v>
      </c>
      <c r="X443" s="42">
        <f t="shared" si="52"/>
        <v>0</v>
      </c>
      <c r="Y443" s="42">
        <f t="shared" si="55"/>
        <v>0</v>
      </c>
      <c r="Z443" s="42">
        <f t="shared" si="55"/>
        <v>0</v>
      </c>
      <c r="AA443" s="42">
        <f t="shared" si="55"/>
        <v>0</v>
      </c>
      <c r="AB443" s="42">
        <f t="shared" si="55"/>
        <v>0</v>
      </c>
      <c r="AC443" s="42">
        <f t="shared" si="55"/>
        <v>0</v>
      </c>
      <c r="AD443" s="42">
        <f t="shared" si="55"/>
        <v>0</v>
      </c>
      <c r="AE443" s="42">
        <f t="shared" si="55"/>
        <v>0</v>
      </c>
      <c r="AF443" s="42">
        <f t="shared" si="55"/>
        <v>0</v>
      </c>
      <c r="AG443" s="42">
        <f t="shared" si="55"/>
        <v>0</v>
      </c>
      <c r="AH443" s="42">
        <f t="shared" si="55"/>
        <v>0</v>
      </c>
      <c r="AI443" s="42">
        <f t="shared" si="55"/>
        <v>0</v>
      </c>
    </row>
    <row r="444" spans="1:35" s="40" customFormat="1" ht="22.7" customHeight="1" x14ac:dyDescent="0.25">
      <c r="A444" s="32" t="s">
        <v>989</v>
      </c>
      <c r="B444" s="35" t="s">
        <v>1009</v>
      </c>
      <c r="C444" s="89" t="s">
        <v>1013</v>
      </c>
      <c r="D444" s="90"/>
      <c r="E444" s="91"/>
      <c r="F444" s="35" t="s">
        <v>1014</v>
      </c>
      <c r="G444" s="92" t="s">
        <v>1015</v>
      </c>
      <c r="H444" s="93"/>
      <c r="I444" s="37">
        <v>0</v>
      </c>
      <c r="J444" s="37"/>
      <c r="K444" s="37"/>
      <c r="L444" s="37"/>
      <c r="M444" s="37">
        <v>0</v>
      </c>
      <c r="N444" s="94">
        <v>0</v>
      </c>
      <c r="O444" s="95"/>
      <c r="P444" s="95"/>
      <c r="Q444" s="96"/>
      <c r="R444" s="97">
        <v>0</v>
      </c>
      <c r="S444" s="98"/>
      <c r="T444" s="99"/>
      <c r="V444" s="41">
        <f t="shared" si="51"/>
        <v>0</v>
      </c>
      <c r="W444" s="42">
        <f t="shared" si="56"/>
        <v>0</v>
      </c>
      <c r="X444" s="42">
        <f t="shared" si="52"/>
        <v>0</v>
      </c>
      <c r="Y444" s="42">
        <f t="shared" si="55"/>
        <v>0</v>
      </c>
      <c r="Z444" s="42">
        <f t="shared" si="55"/>
        <v>0</v>
      </c>
      <c r="AA444" s="42">
        <f t="shared" si="55"/>
        <v>0</v>
      </c>
      <c r="AB444" s="42">
        <f t="shared" si="55"/>
        <v>0</v>
      </c>
      <c r="AC444" s="42">
        <f t="shared" si="55"/>
        <v>0</v>
      </c>
      <c r="AD444" s="42">
        <f t="shared" si="55"/>
        <v>0</v>
      </c>
      <c r="AE444" s="42">
        <f t="shared" si="55"/>
        <v>0</v>
      </c>
      <c r="AF444" s="42">
        <f t="shared" si="55"/>
        <v>0</v>
      </c>
      <c r="AG444" s="42">
        <f t="shared" si="55"/>
        <v>0</v>
      </c>
      <c r="AH444" s="42">
        <f t="shared" si="55"/>
        <v>0</v>
      </c>
      <c r="AI444" s="42">
        <f t="shared" si="55"/>
        <v>0</v>
      </c>
    </row>
    <row r="445" spans="1:35" s="40" customFormat="1" ht="22.5" customHeight="1" x14ac:dyDescent="0.25">
      <c r="A445" s="32" t="s">
        <v>989</v>
      </c>
      <c r="B445" s="35" t="s">
        <v>1009</v>
      </c>
      <c r="C445" s="89" t="s">
        <v>1016</v>
      </c>
      <c r="D445" s="90"/>
      <c r="E445" s="91"/>
      <c r="F445" s="35" t="s">
        <v>1017</v>
      </c>
      <c r="G445" s="92" t="s">
        <v>1018</v>
      </c>
      <c r="H445" s="93"/>
      <c r="I445" s="37">
        <v>0</v>
      </c>
      <c r="J445" s="37"/>
      <c r="K445" s="37"/>
      <c r="L445" s="37"/>
      <c r="M445" s="37">
        <v>0</v>
      </c>
      <c r="N445" s="94">
        <v>0</v>
      </c>
      <c r="O445" s="95"/>
      <c r="P445" s="95"/>
      <c r="Q445" s="96"/>
      <c r="R445" s="97">
        <v>0</v>
      </c>
      <c r="S445" s="98"/>
      <c r="T445" s="99"/>
      <c r="V445" s="41">
        <f t="shared" si="51"/>
        <v>0</v>
      </c>
      <c r="W445" s="42">
        <f t="shared" si="56"/>
        <v>0</v>
      </c>
      <c r="X445" s="42">
        <f t="shared" si="52"/>
        <v>0</v>
      </c>
      <c r="Y445" s="42">
        <f t="shared" si="55"/>
        <v>0</v>
      </c>
      <c r="Z445" s="42">
        <f t="shared" si="55"/>
        <v>0</v>
      </c>
      <c r="AA445" s="42">
        <f t="shared" si="55"/>
        <v>0</v>
      </c>
      <c r="AB445" s="42">
        <f t="shared" si="55"/>
        <v>0</v>
      </c>
      <c r="AC445" s="42">
        <f t="shared" si="55"/>
        <v>0</v>
      </c>
      <c r="AD445" s="42">
        <f t="shared" si="55"/>
        <v>0</v>
      </c>
      <c r="AE445" s="42">
        <f t="shared" si="55"/>
        <v>0</v>
      </c>
      <c r="AF445" s="42">
        <f t="shared" si="55"/>
        <v>0</v>
      </c>
      <c r="AG445" s="42">
        <f t="shared" si="55"/>
        <v>0</v>
      </c>
      <c r="AH445" s="42">
        <f t="shared" si="55"/>
        <v>0</v>
      </c>
      <c r="AI445" s="42">
        <f t="shared" si="55"/>
        <v>0</v>
      </c>
    </row>
    <row r="446" spans="1:35" s="40" customFormat="1" ht="24" customHeight="1" x14ac:dyDescent="0.25">
      <c r="A446" s="32" t="s">
        <v>989</v>
      </c>
      <c r="B446" s="35" t="s">
        <v>1009</v>
      </c>
      <c r="C446" s="89" t="s">
        <v>1019</v>
      </c>
      <c r="D446" s="90"/>
      <c r="E446" s="91"/>
      <c r="F446" s="35" t="s">
        <v>1020</v>
      </c>
      <c r="G446" s="92" t="s">
        <v>1021</v>
      </c>
      <c r="H446" s="93"/>
      <c r="I446" s="37">
        <v>0</v>
      </c>
      <c r="J446" s="37"/>
      <c r="K446" s="37"/>
      <c r="L446" s="37"/>
      <c r="M446" s="37">
        <f>M447</f>
        <v>3310.2</v>
      </c>
      <c r="N446" s="94">
        <v>0</v>
      </c>
      <c r="O446" s="95"/>
      <c r="P446" s="95"/>
      <c r="Q446" s="96"/>
      <c r="R446" s="97">
        <v>2206.8000000000002</v>
      </c>
      <c r="S446" s="98"/>
      <c r="T446" s="99"/>
      <c r="V446" s="41">
        <f t="shared" si="51"/>
        <v>165.51</v>
      </c>
      <c r="W446" s="42"/>
      <c r="X446" s="42">
        <f t="shared" si="52"/>
        <v>0</v>
      </c>
      <c r="Y446" s="42">
        <f t="shared" si="55"/>
        <v>0</v>
      </c>
      <c r="Z446" s="42">
        <f t="shared" si="55"/>
        <v>0</v>
      </c>
      <c r="AA446" s="42">
        <f t="shared" si="55"/>
        <v>0</v>
      </c>
      <c r="AB446" s="42">
        <f t="shared" si="55"/>
        <v>0</v>
      </c>
      <c r="AC446" s="42">
        <f t="shared" si="55"/>
        <v>0</v>
      </c>
      <c r="AD446" s="42">
        <f t="shared" si="55"/>
        <v>0</v>
      </c>
      <c r="AE446" s="42">
        <f t="shared" si="55"/>
        <v>0</v>
      </c>
      <c r="AF446" s="42">
        <f t="shared" si="55"/>
        <v>0</v>
      </c>
      <c r="AG446" s="42">
        <f t="shared" si="55"/>
        <v>0</v>
      </c>
      <c r="AH446" s="42">
        <f t="shared" si="55"/>
        <v>0</v>
      </c>
      <c r="AI446" s="42">
        <f t="shared" si="55"/>
        <v>0</v>
      </c>
    </row>
    <row r="447" spans="1:35" s="40" customFormat="1" ht="21.75" customHeight="1" x14ac:dyDescent="0.25">
      <c r="A447" s="32" t="s">
        <v>989</v>
      </c>
      <c r="B447" s="35" t="s">
        <v>1009</v>
      </c>
      <c r="C447" s="89" t="s">
        <v>1019</v>
      </c>
      <c r="D447" s="90"/>
      <c r="E447" s="91"/>
      <c r="F447" s="35" t="s">
        <v>1022</v>
      </c>
      <c r="G447" s="92" t="s">
        <v>1023</v>
      </c>
      <c r="H447" s="93"/>
      <c r="I447" s="37">
        <v>0</v>
      </c>
      <c r="J447" s="37"/>
      <c r="K447" s="37">
        <v>3310.2</v>
      </c>
      <c r="L447" s="37"/>
      <c r="M447" s="37">
        <f>I447+K447-L447</f>
        <v>3310.2</v>
      </c>
      <c r="N447" s="94">
        <v>0</v>
      </c>
      <c r="O447" s="95"/>
      <c r="P447" s="95"/>
      <c r="Q447" s="96"/>
      <c r="R447" s="97">
        <v>2206.8000000000002</v>
      </c>
      <c r="S447" s="98"/>
      <c r="T447" s="99"/>
      <c r="V447" s="55">
        <f t="shared" si="51"/>
        <v>165.51</v>
      </c>
      <c r="W447" s="42"/>
      <c r="X447" s="42">
        <f t="shared" si="52"/>
        <v>0</v>
      </c>
      <c r="Y447" s="42">
        <f t="shared" si="55"/>
        <v>0</v>
      </c>
      <c r="Z447" s="42">
        <f t="shared" si="55"/>
        <v>0</v>
      </c>
      <c r="AA447" s="42">
        <f t="shared" si="55"/>
        <v>0</v>
      </c>
      <c r="AB447" s="42">
        <f t="shared" si="55"/>
        <v>0</v>
      </c>
      <c r="AC447" s="42">
        <f t="shared" si="55"/>
        <v>0</v>
      </c>
      <c r="AD447" s="42">
        <f t="shared" si="55"/>
        <v>0</v>
      </c>
      <c r="AE447" s="42">
        <f t="shared" si="55"/>
        <v>0</v>
      </c>
      <c r="AF447" s="42">
        <f t="shared" si="55"/>
        <v>0</v>
      </c>
      <c r="AG447" s="42">
        <f t="shared" si="55"/>
        <v>0</v>
      </c>
      <c r="AH447" s="42">
        <f t="shared" si="55"/>
        <v>0</v>
      </c>
      <c r="AI447" s="42">
        <f t="shared" si="55"/>
        <v>0</v>
      </c>
    </row>
    <row r="448" spans="1:35" s="40" customFormat="1" ht="22.7" customHeight="1" x14ac:dyDescent="0.25">
      <c r="A448" s="32" t="s">
        <v>989</v>
      </c>
      <c r="B448" s="33" t="s">
        <v>1024</v>
      </c>
      <c r="C448" s="89" t="s">
        <v>1025</v>
      </c>
      <c r="D448" s="90"/>
      <c r="E448" s="91"/>
      <c r="F448" s="35" t="s">
        <v>1026</v>
      </c>
      <c r="G448" s="92" t="s">
        <v>1027</v>
      </c>
      <c r="H448" s="93"/>
      <c r="I448" s="37">
        <v>0</v>
      </c>
      <c r="J448" s="37"/>
      <c r="K448" s="37"/>
      <c r="L448" s="37"/>
      <c r="M448" s="37">
        <v>0</v>
      </c>
      <c r="N448" s="94">
        <v>0</v>
      </c>
      <c r="O448" s="95"/>
      <c r="P448" s="95"/>
      <c r="Q448" s="96"/>
      <c r="R448" s="97">
        <v>0</v>
      </c>
      <c r="S448" s="98"/>
      <c r="T448" s="99"/>
      <c r="V448" s="41">
        <f t="shared" si="51"/>
        <v>0</v>
      </c>
      <c r="W448" s="42">
        <f t="shared" si="56"/>
        <v>0</v>
      </c>
      <c r="X448" s="42">
        <f t="shared" si="52"/>
        <v>0</v>
      </c>
      <c r="Y448" s="42">
        <f t="shared" si="55"/>
        <v>0</v>
      </c>
      <c r="Z448" s="42">
        <f t="shared" si="55"/>
        <v>0</v>
      </c>
      <c r="AA448" s="42">
        <f t="shared" si="55"/>
        <v>0</v>
      </c>
      <c r="AB448" s="42">
        <f t="shared" si="55"/>
        <v>0</v>
      </c>
      <c r="AC448" s="42">
        <f t="shared" si="55"/>
        <v>0</v>
      </c>
      <c r="AD448" s="42">
        <f t="shared" si="55"/>
        <v>0</v>
      </c>
      <c r="AE448" s="42">
        <f t="shared" si="55"/>
        <v>0</v>
      </c>
      <c r="AF448" s="42">
        <f t="shared" si="55"/>
        <v>0</v>
      </c>
      <c r="AG448" s="42">
        <f t="shared" si="55"/>
        <v>0</v>
      </c>
      <c r="AH448" s="42">
        <f t="shared" si="55"/>
        <v>0</v>
      </c>
      <c r="AI448" s="42">
        <f t="shared" si="55"/>
        <v>0</v>
      </c>
    </row>
    <row r="449" spans="1:35" s="40" customFormat="1" ht="20.25" customHeight="1" x14ac:dyDescent="0.25">
      <c r="A449" s="32" t="s">
        <v>989</v>
      </c>
      <c r="B449" s="33" t="s">
        <v>1028</v>
      </c>
      <c r="C449" s="89" t="s">
        <v>1029</v>
      </c>
      <c r="D449" s="90"/>
      <c r="E449" s="91"/>
      <c r="F449" s="35" t="s">
        <v>1030</v>
      </c>
      <c r="G449" s="92" t="s">
        <v>1031</v>
      </c>
      <c r="H449" s="93"/>
      <c r="I449" s="37">
        <v>0</v>
      </c>
      <c r="J449" s="37"/>
      <c r="K449" s="37"/>
      <c r="L449" s="37"/>
      <c r="M449" s="37">
        <v>0</v>
      </c>
      <c r="N449" s="94">
        <v>0</v>
      </c>
      <c r="O449" s="95"/>
      <c r="P449" s="95"/>
      <c r="Q449" s="96"/>
      <c r="R449" s="97">
        <v>0</v>
      </c>
      <c r="S449" s="98"/>
      <c r="T449" s="99"/>
      <c r="V449" s="41">
        <f t="shared" si="51"/>
        <v>0</v>
      </c>
      <c r="W449" s="42">
        <f t="shared" si="56"/>
        <v>0</v>
      </c>
      <c r="X449" s="42">
        <f t="shared" si="52"/>
        <v>0</v>
      </c>
      <c r="Y449" s="42">
        <f t="shared" ref="Y449:AI450" si="57">$W449/12</f>
        <v>0</v>
      </c>
      <c r="Z449" s="42">
        <f t="shared" si="57"/>
        <v>0</v>
      </c>
      <c r="AA449" s="42">
        <f t="shared" si="57"/>
        <v>0</v>
      </c>
      <c r="AB449" s="42">
        <f t="shared" si="57"/>
        <v>0</v>
      </c>
      <c r="AC449" s="42">
        <f t="shared" si="57"/>
        <v>0</v>
      </c>
      <c r="AD449" s="42">
        <f t="shared" si="57"/>
        <v>0</v>
      </c>
      <c r="AE449" s="42">
        <f t="shared" si="57"/>
        <v>0</v>
      </c>
      <c r="AF449" s="42">
        <f t="shared" si="57"/>
        <v>0</v>
      </c>
      <c r="AG449" s="42">
        <f t="shared" si="57"/>
        <v>0</v>
      </c>
      <c r="AH449" s="42">
        <f t="shared" si="57"/>
        <v>0</v>
      </c>
      <c r="AI449" s="42">
        <f t="shared" si="57"/>
        <v>0</v>
      </c>
    </row>
    <row r="450" spans="1:35" s="40" customFormat="1" ht="25.5" customHeight="1" x14ac:dyDescent="0.25">
      <c r="A450" s="32" t="s">
        <v>989</v>
      </c>
      <c r="B450" s="35" t="s">
        <v>1028</v>
      </c>
      <c r="C450" s="34" t="s">
        <v>1032</v>
      </c>
      <c r="D450" s="34"/>
      <c r="E450" s="34"/>
      <c r="F450" s="35" t="s">
        <v>1033</v>
      </c>
      <c r="G450" s="36" t="s">
        <v>1034</v>
      </c>
      <c r="H450" s="36"/>
      <c r="I450" s="37">
        <v>0</v>
      </c>
      <c r="J450" s="37"/>
      <c r="K450" s="37"/>
      <c r="L450" s="37"/>
      <c r="M450" s="37">
        <v>0</v>
      </c>
      <c r="N450" s="38">
        <v>0</v>
      </c>
      <c r="O450" s="38"/>
      <c r="P450" s="38"/>
      <c r="Q450" s="38"/>
      <c r="R450" s="39">
        <v>0</v>
      </c>
      <c r="S450" s="39"/>
      <c r="T450" s="39"/>
      <c r="V450" s="41">
        <f t="shared" si="51"/>
        <v>0</v>
      </c>
      <c r="W450" s="42">
        <f t="shared" si="56"/>
        <v>0</v>
      </c>
      <c r="X450" s="42">
        <f t="shared" si="52"/>
        <v>0</v>
      </c>
      <c r="Y450" s="42">
        <f t="shared" si="57"/>
        <v>0</v>
      </c>
      <c r="Z450" s="42">
        <f t="shared" si="57"/>
        <v>0</v>
      </c>
      <c r="AA450" s="42">
        <f t="shared" si="57"/>
        <v>0</v>
      </c>
      <c r="AB450" s="42">
        <f t="shared" si="57"/>
        <v>0</v>
      </c>
      <c r="AC450" s="42">
        <f t="shared" si="57"/>
        <v>0</v>
      </c>
      <c r="AD450" s="42">
        <f t="shared" si="57"/>
        <v>0</v>
      </c>
      <c r="AE450" s="42">
        <f t="shared" si="57"/>
        <v>0</v>
      </c>
      <c r="AF450" s="42">
        <f t="shared" si="57"/>
        <v>0</v>
      </c>
      <c r="AG450" s="42">
        <f t="shared" si="57"/>
        <v>0</v>
      </c>
      <c r="AH450" s="42">
        <f t="shared" si="57"/>
        <v>0</v>
      </c>
      <c r="AI450" s="42">
        <f t="shared" si="57"/>
        <v>0</v>
      </c>
    </row>
    <row r="451" spans="1:35" s="126" customFormat="1" ht="16.7" customHeight="1" x14ac:dyDescent="0.25">
      <c r="G451" s="126" t="s">
        <v>1035</v>
      </c>
      <c r="W451" s="127">
        <f>W10+W49+W59+W190+W321+W363+W377+W378+W392+W402+W434+W436</f>
        <v>331423562.00400001</v>
      </c>
      <c r="X451" s="127">
        <f t="shared" ref="X451:AI451" si="58">X10+X49+X59+X190+X321+X363+X377+X378+X392+X402+X434+X436</f>
        <v>27618630.166999996</v>
      </c>
      <c r="Y451" s="127">
        <f t="shared" si="58"/>
        <v>27618630.166999996</v>
      </c>
      <c r="Z451" s="127">
        <f t="shared" si="58"/>
        <v>27618630.166999996</v>
      </c>
      <c r="AA451" s="127">
        <f t="shared" si="58"/>
        <v>27618630.166999996</v>
      </c>
      <c r="AB451" s="127">
        <f t="shared" si="58"/>
        <v>27618630.166999996</v>
      </c>
      <c r="AC451" s="127">
        <f t="shared" si="58"/>
        <v>27618630.166999996</v>
      </c>
      <c r="AD451" s="127">
        <f t="shared" si="58"/>
        <v>27618630.166999996</v>
      </c>
      <c r="AE451" s="127">
        <f t="shared" si="58"/>
        <v>27618630.166999996</v>
      </c>
      <c r="AF451" s="127">
        <f t="shared" si="58"/>
        <v>27618630.166999996</v>
      </c>
      <c r="AG451" s="127">
        <f t="shared" si="58"/>
        <v>27618630.166999996</v>
      </c>
      <c r="AH451" s="127">
        <f t="shared" si="58"/>
        <v>27618630.166999996</v>
      </c>
      <c r="AI451" s="127">
        <f t="shared" si="58"/>
        <v>27618630.166999996</v>
      </c>
    </row>
    <row r="452" spans="1:35" s="128" customFormat="1" ht="22.7" customHeight="1" x14ac:dyDescent="0.25"/>
    <row r="453" spans="1:35" s="7" customFormat="1" ht="28.5" customHeight="1" x14ac:dyDescent="0.25">
      <c r="A453" s="129" t="s">
        <v>1036</v>
      </c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  <c r="AE453" s="130"/>
      <c r="AF453" s="130"/>
      <c r="AG453" s="130"/>
      <c r="AH453" s="131"/>
      <c r="AI453" s="132"/>
    </row>
    <row r="454" spans="1:35" s="7" customFormat="1" ht="22.7" customHeight="1" x14ac:dyDescent="0.25">
      <c r="A454" s="133" t="s">
        <v>6</v>
      </c>
      <c r="B454" s="133"/>
      <c r="C454" s="133"/>
      <c r="D454" s="133"/>
      <c r="E454" s="133"/>
      <c r="F454" s="133"/>
      <c r="G454" s="134" t="s">
        <v>1037</v>
      </c>
      <c r="H454" s="134"/>
      <c r="I454" s="19" t="s">
        <v>10</v>
      </c>
      <c r="J454" s="19" t="s">
        <v>11</v>
      </c>
      <c r="K454" s="19" t="s">
        <v>12</v>
      </c>
      <c r="L454" s="19" t="s">
        <v>13</v>
      </c>
      <c r="M454" s="19" t="s">
        <v>14</v>
      </c>
      <c r="N454" s="19" t="s">
        <v>15</v>
      </c>
      <c r="O454" s="19" t="s">
        <v>16</v>
      </c>
      <c r="P454" s="19" t="s">
        <v>17</v>
      </c>
      <c r="Q454" s="19" t="s">
        <v>18</v>
      </c>
      <c r="R454" s="19" t="s">
        <v>19</v>
      </c>
      <c r="S454" s="19" t="s">
        <v>20</v>
      </c>
      <c r="T454" s="18"/>
      <c r="U454" s="18"/>
      <c r="V454" s="18"/>
      <c r="W454" s="19" t="s">
        <v>8</v>
      </c>
      <c r="X454" s="19" t="s">
        <v>9</v>
      </c>
      <c r="Y454" s="19" t="s">
        <v>11</v>
      </c>
      <c r="Z454" s="19" t="s">
        <v>12</v>
      </c>
      <c r="AA454" s="19" t="s">
        <v>13</v>
      </c>
      <c r="AB454" s="19" t="s">
        <v>14</v>
      </c>
      <c r="AC454" s="19" t="s">
        <v>15</v>
      </c>
      <c r="AD454" s="19" t="s">
        <v>16</v>
      </c>
      <c r="AE454" s="19" t="s">
        <v>17</v>
      </c>
      <c r="AF454" s="19" t="s">
        <v>18</v>
      </c>
      <c r="AG454" s="19" t="s">
        <v>19</v>
      </c>
      <c r="AH454" s="19" t="s">
        <v>20</v>
      </c>
      <c r="AI454" s="135"/>
    </row>
    <row r="455" spans="1:35" s="7" customFormat="1" ht="27.75" customHeight="1" x14ac:dyDescent="0.25">
      <c r="A455" s="136" t="s">
        <v>22</v>
      </c>
      <c r="B455" s="136"/>
      <c r="C455" s="136"/>
      <c r="D455" s="136"/>
      <c r="E455" s="136"/>
      <c r="F455" s="136"/>
      <c r="G455" s="137" t="s">
        <v>1038</v>
      </c>
      <c r="H455" s="137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38">
        <f>W10</f>
        <v>40440170.544</v>
      </c>
      <c r="X455" s="138">
        <f>$W455/12</f>
        <v>3370014.2119999998</v>
      </c>
      <c r="Y455" s="138">
        <f t="shared" ref="Y455:AH465" si="59">$W455/12</f>
        <v>3370014.2119999998</v>
      </c>
      <c r="Z455" s="138">
        <f t="shared" si="59"/>
        <v>3370014.2119999998</v>
      </c>
      <c r="AA455" s="138">
        <f t="shared" si="59"/>
        <v>3370014.2119999998</v>
      </c>
      <c r="AB455" s="138">
        <f t="shared" si="59"/>
        <v>3370014.2119999998</v>
      </c>
      <c r="AC455" s="138">
        <f t="shared" si="59"/>
        <v>3370014.2119999998</v>
      </c>
      <c r="AD455" s="138">
        <f t="shared" si="59"/>
        <v>3370014.2119999998</v>
      </c>
      <c r="AE455" s="138">
        <f t="shared" si="59"/>
        <v>3370014.2119999998</v>
      </c>
      <c r="AF455" s="138">
        <f t="shared" si="59"/>
        <v>3370014.2119999998</v>
      </c>
      <c r="AG455" s="138">
        <f t="shared" si="59"/>
        <v>3370014.2119999998</v>
      </c>
      <c r="AH455" s="138">
        <f t="shared" si="59"/>
        <v>3370014.2119999998</v>
      </c>
      <c r="AI455" s="139"/>
    </row>
    <row r="456" spans="1:35" s="7" customFormat="1" ht="27.75" customHeight="1" x14ac:dyDescent="0.25">
      <c r="A456" s="136" t="s">
        <v>118</v>
      </c>
      <c r="B456" s="136"/>
      <c r="C456" s="136"/>
      <c r="D456" s="136"/>
      <c r="E456" s="136"/>
      <c r="F456" s="136"/>
      <c r="G456" s="140" t="s">
        <v>1039</v>
      </c>
      <c r="H456" s="141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38">
        <f>W43</f>
        <v>0</v>
      </c>
      <c r="X456" s="138">
        <f t="shared" ref="X456:X464" si="60">$W456/12</f>
        <v>0</v>
      </c>
      <c r="Y456" s="138">
        <f t="shared" si="59"/>
        <v>0</v>
      </c>
      <c r="Z456" s="138">
        <f t="shared" si="59"/>
        <v>0</v>
      </c>
      <c r="AA456" s="138">
        <f t="shared" si="59"/>
        <v>0</v>
      </c>
      <c r="AB456" s="138">
        <f t="shared" si="59"/>
        <v>0</v>
      </c>
      <c r="AC456" s="138">
        <f t="shared" si="59"/>
        <v>0</v>
      </c>
      <c r="AD456" s="138">
        <f t="shared" si="59"/>
        <v>0</v>
      </c>
      <c r="AE456" s="138">
        <f t="shared" si="59"/>
        <v>0</v>
      </c>
      <c r="AF456" s="138">
        <f t="shared" si="59"/>
        <v>0</v>
      </c>
      <c r="AG456" s="138">
        <f t="shared" si="59"/>
        <v>0</v>
      </c>
      <c r="AH456" s="138">
        <f t="shared" si="59"/>
        <v>0</v>
      </c>
      <c r="AI456" s="135"/>
    </row>
    <row r="457" spans="1:35" s="7" customFormat="1" ht="27.75" customHeight="1" x14ac:dyDescent="0.25">
      <c r="A457" s="136" t="s">
        <v>143</v>
      </c>
      <c r="B457" s="136"/>
      <c r="C457" s="136"/>
      <c r="D457" s="136"/>
      <c r="E457" s="136"/>
      <c r="F457" s="136"/>
      <c r="G457" s="142" t="s">
        <v>1040</v>
      </c>
      <c r="H457" s="143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38">
        <f>W49</f>
        <v>4419096</v>
      </c>
      <c r="X457" s="138">
        <f t="shared" si="60"/>
        <v>368258</v>
      </c>
      <c r="Y457" s="138">
        <f t="shared" si="59"/>
        <v>368258</v>
      </c>
      <c r="Z457" s="138">
        <f t="shared" si="59"/>
        <v>368258</v>
      </c>
      <c r="AA457" s="138">
        <f t="shared" si="59"/>
        <v>368258</v>
      </c>
      <c r="AB457" s="138">
        <f t="shared" si="59"/>
        <v>368258</v>
      </c>
      <c r="AC457" s="138">
        <f t="shared" si="59"/>
        <v>368258</v>
      </c>
      <c r="AD457" s="138">
        <f t="shared" si="59"/>
        <v>368258</v>
      </c>
      <c r="AE457" s="138">
        <f t="shared" si="59"/>
        <v>368258</v>
      </c>
      <c r="AF457" s="138">
        <f t="shared" si="59"/>
        <v>368258</v>
      </c>
      <c r="AG457" s="138">
        <f t="shared" si="59"/>
        <v>368258</v>
      </c>
      <c r="AH457" s="138">
        <f t="shared" si="59"/>
        <v>368258</v>
      </c>
      <c r="AI457" s="135"/>
    </row>
    <row r="458" spans="1:35" s="7" customFormat="1" ht="27.75" customHeight="1" x14ac:dyDescent="0.25">
      <c r="A458" s="136" t="s">
        <v>172</v>
      </c>
      <c r="B458" s="136"/>
      <c r="C458" s="136"/>
      <c r="D458" s="136"/>
      <c r="E458" s="136"/>
      <c r="F458" s="136"/>
      <c r="G458" s="137" t="s">
        <v>1041</v>
      </c>
      <c r="H458" s="137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38">
        <f>W59</f>
        <v>37563691</v>
      </c>
      <c r="X458" s="138">
        <f t="shared" si="60"/>
        <v>3130307.5833333335</v>
      </c>
      <c r="Y458" s="138">
        <f t="shared" si="59"/>
        <v>3130307.5833333335</v>
      </c>
      <c r="Z458" s="138">
        <f t="shared" si="59"/>
        <v>3130307.5833333335</v>
      </c>
      <c r="AA458" s="138">
        <f t="shared" si="59"/>
        <v>3130307.5833333335</v>
      </c>
      <c r="AB458" s="138">
        <f t="shared" si="59"/>
        <v>3130307.5833333335</v>
      </c>
      <c r="AC458" s="138">
        <f t="shared" si="59"/>
        <v>3130307.5833333335</v>
      </c>
      <c r="AD458" s="138">
        <f t="shared" si="59"/>
        <v>3130307.5833333335</v>
      </c>
      <c r="AE458" s="138">
        <f t="shared" si="59"/>
        <v>3130307.5833333335</v>
      </c>
      <c r="AF458" s="138">
        <f t="shared" si="59"/>
        <v>3130307.5833333335</v>
      </c>
      <c r="AG458" s="138">
        <f t="shared" si="59"/>
        <v>3130307.5833333335</v>
      </c>
      <c r="AH458" s="138">
        <f t="shared" si="59"/>
        <v>3130307.5833333335</v>
      </c>
      <c r="AI458" s="135"/>
    </row>
    <row r="459" spans="1:35" s="7" customFormat="1" ht="27.75" customHeight="1" x14ac:dyDescent="0.25">
      <c r="A459" s="136" t="s">
        <v>464</v>
      </c>
      <c r="B459" s="136"/>
      <c r="C459" s="136"/>
      <c r="D459" s="136"/>
      <c r="E459" s="136"/>
      <c r="F459" s="136"/>
      <c r="G459" s="137" t="s">
        <v>1042</v>
      </c>
      <c r="H459" s="137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38">
        <f>W190</f>
        <v>140511.46</v>
      </c>
      <c r="X459" s="138">
        <f t="shared" si="60"/>
        <v>11709.288333333332</v>
      </c>
      <c r="Y459" s="138">
        <f t="shared" si="59"/>
        <v>11709.288333333332</v>
      </c>
      <c r="Z459" s="138">
        <f t="shared" si="59"/>
        <v>11709.288333333332</v>
      </c>
      <c r="AA459" s="138">
        <f t="shared" si="59"/>
        <v>11709.288333333332</v>
      </c>
      <c r="AB459" s="138">
        <f t="shared" si="59"/>
        <v>11709.288333333332</v>
      </c>
      <c r="AC459" s="138">
        <f t="shared" si="59"/>
        <v>11709.288333333332</v>
      </c>
      <c r="AD459" s="138">
        <f t="shared" si="59"/>
        <v>11709.288333333332</v>
      </c>
      <c r="AE459" s="138">
        <f t="shared" si="59"/>
        <v>11709.288333333332</v>
      </c>
      <c r="AF459" s="138">
        <f t="shared" si="59"/>
        <v>11709.288333333332</v>
      </c>
      <c r="AG459" s="138">
        <f t="shared" si="59"/>
        <v>11709.288333333332</v>
      </c>
      <c r="AH459" s="138">
        <f t="shared" si="59"/>
        <v>11709.288333333332</v>
      </c>
      <c r="AI459" s="135"/>
    </row>
    <row r="460" spans="1:35" s="7" customFormat="1" ht="27.75" customHeight="1" x14ac:dyDescent="0.25">
      <c r="A460" s="136" t="s">
        <v>739</v>
      </c>
      <c r="B460" s="136"/>
      <c r="C460" s="136"/>
      <c r="D460" s="136"/>
      <c r="E460" s="136"/>
      <c r="F460" s="136"/>
      <c r="G460" s="144" t="s">
        <v>1043</v>
      </c>
      <c r="H460" s="144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38">
        <f>W319</f>
        <v>8378210</v>
      </c>
      <c r="X460" s="138">
        <f t="shared" si="60"/>
        <v>698184.16666666663</v>
      </c>
      <c r="Y460" s="138">
        <f t="shared" si="59"/>
        <v>698184.16666666663</v>
      </c>
      <c r="Z460" s="138">
        <f t="shared" si="59"/>
        <v>698184.16666666663</v>
      </c>
      <c r="AA460" s="138">
        <f t="shared" si="59"/>
        <v>698184.16666666663</v>
      </c>
      <c r="AB460" s="138">
        <f t="shared" si="59"/>
        <v>698184.16666666663</v>
      </c>
      <c r="AC460" s="138">
        <f t="shared" si="59"/>
        <v>698184.16666666663</v>
      </c>
      <c r="AD460" s="138">
        <f t="shared" si="59"/>
        <v>698184.16666666663</v>
      </c>
      <c r="AE460" s="138">
        <f t="shared" si="59"/>
        <v>698184.16666666663</v>
      </c>
      <c r="AF460" s="138">
        <f t="shared" si="59"/>
        <v>698184.16666666663</v>
      </c>
      <c r="AG460" s="138">
        <f t="shared" si="59"/>
        <v>698184.16666666663</v>
      </c>
      <c r="AH460" s="138">
        <f t="shared" si="59"/>
        <v>698184.16666666663</v>
      </c>
      <c r="AI460" s="135"/>
    </row>
    <row r="461" spans="1:35" s="7" customFormat="1" ht="27.75" customHeight="1" x14ac:dyDescent="0.25">
      <c r="A461" s="136" t="s">
        <v>815</v>
      </c>
      <c r="B461" s="136"/>
      <c r="C461" s="136"/>
      <c r="D461" s="136"/>
      <c r="E461" s="136"/>
      <c r="F461" s="136"/>
      <c r="G461" s="144" t="s">
        <v>1044</v>
      </c>
      <c r="H461" s="144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38">
        <f>W354</f>
        <v>0</v>
      </c>
      <c r="X461" s="138">
        <f t="shared" si="60"/>
        <v>0</v>
      </c>
      <c r="Y461" s="138">
        <f t="shared" si="59"/>
        <v>0</v>
      </c>
      <c r="Z461" s="138">
        <f t="shared" si="59"/>
        <v>0</v>
      </c>
      <c r="AA461" s="138">
        <f t="shared" si="59"/>
        <v>0</v>
      </c>
      <c r="AB461" s="138">
        <f t="shared" si="59"/>
        <v>0</v>
      </c>
      <c r="AC461" s="138">
        <f t="shared" si="59"/>
        <v>0</v>
      </c>
      <c r="AD461" s="138">
        <f t="shared" si="59"/>
        <v>0</v>
      </c>
      <c r="AE461" s="138">
        <f t="shared" si="59"/>
        <v>0</v>
      </c>
      <c r="AF461" s="138">
        <f t="shared" si="59"/>
        <v>0</v>
      </c>
      <c r="AG461" s="138">
        <f t="shared" si="59"/>
        <v>0</v>
      </c>
      <c r="AH461" s="138">
        <f t="shared" si="59"/>
        <v>0</v>
      </c>
      <c r="AI461" s="135"/>
    </row>
    <row r="462" spans="1:35" s="7" customFormat="1" ht="27.75" customHeight="1" x14ac:dyDescent="0.25">
      <c r="A462" s="136" t="s">
        <v>834</v>
      </c>
      <c r="B462" s="136"/>
      <c r="C462" s="136"/>
      <c r="D462" s="136"/>
      <c r="E462" s="136"/>
      <c r="F462" s="136"/>
      <c r="G462" s="144" t="s">
        <v>1045</v>
      </c>
      <c r="H462" s="144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38">
        <f>W363+W376+W378+W392+W402+W434+W436</f>
        <v>240481883</v>
      </c>
      <c r="X462" s="138">
        <f t="shared" si="60"/>
        <v>20040156.916666668</v>
      </c>
      <c r="Y462" s="138">
        <f t="shared" si="59"/>
        <v>20040156.916666668</v>
      </c>
      <c r="Z462" s="138">
        <f t="shared" si="59"/>
        <v>20040156.916666668</v>
      </c>
      <c r="AA462" s="138">
        <f t="shared" si="59"/>
        <v>20040156.916666668</v>
      </c>
      <c r="AB462" s="138">
        <f t="shared" si="59"/>
        <v>20040156.916666668</v>
      </c>
      <c r="AC462" s="138">
        <f t="shared" si="59"/>
        <v>20040156.916666668</v>
      </c>
      <c r="AD462" s="138">
        <f t="shared" si="59"/>
        <v>20040156.916666668</v>
      </c>
      <c r="AE462" s="138">
        <f t="shared" si="59"/>
        <v>20040156.916666668</v>
      </c>
      <c r="AF462" s="138">
        <f t="shared" si="59"/>
        <v>20040156.916666668</v>
      </c>
      <c r="AG462" s="138">
        <f t="shared" si="59"/>
        <v>20040156.916666668</v>
      </c>
      <c r="AH462" s="138">
        <f t="shared" si="59"/>
        <v>20040156.916666668</v>
      </c>
      <c r="AI462" s="135"/>
    </row>
    <row r="463" spans="1:35" s="7" customFormat="1" ht="27.75" customHeight="1" x14ac:dyDescent="0.25">
      <c r="A463" s="136" t="s">
        <v>989</v>
      </c>
      <c r="B463" s="136"/>
      <c r="C463" s="136"/>
      <c r="D463" s="136"/>
      <c r="E463" s="136"/>
      <c r="F463" s="136"/>
      <c r="G463" s="144" t="s">
        <v>1046</v>
      </c>
      <c r="H463" s="144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38">
        <f>W438</f>
        <v>0</v>
      </c>
      <c r="X463" s="138">
        <f t="shared" si="60"/>
        <v>0</v>
      </c>
      <c r="Y463" s="138">
        <f t="shared" si="59"/>
        <v>0</v>
      </c>
      <c r="Z463" s="138">
        <f t="shared" si="59"/>
        <v>0</v>
      </c>
      <c r="AA463" s="138">
        <f t="shared" si="59"/>
        <v>0</v>
      </c>
      <c r="AB463" s="138">
        <f t="shared" si="59"/>
        <v>0</v>
      </c>
      <c r="AC463" s="138">
        <f t="shared" si="59"/>
        <v>0</v>
      </c>
      <c r="AD463" s="138">
        <f t="shared" si="59"/>
        <v>0</v>
      </c>
      <c r="AE463" s="138">
        <f t="shared" si="59"/>
        <v>0</v>
      </c>
      <c r="AF463" s="138">
        <f t="shared" si="59"/>
        <v>0</v>
      </c>
      <c r="AG463" s="138">
        <f t="shared" si="59"/>
        <v>0</v>
      </c>
      <c r="AH463" s="138">
        <f t="shared" si="59"/>
        <v>0</v>
      </c>
      <c r="AI463" s="135"/>
    </row>
    <row r="464" spans="1:35" s="7" customFormat="1" ht="27.75" customHeight="1" x14ac:dyDescent="0.25">
      <c r="A464" s="136" t="s">
        <v>1047</v>
      </c>
      <c r="B464" s="136"/>
      <c r="C464" s="136"/>
      <c r="D464" s="136"/>
      <c r="E464" s="136"/>
      <c r="F464" s="136"/>
      <c r="G464" s="145" t="s">
        <v>1048</v>
      </c>
      <c r="H464" s="145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>
        <v>0</v>
      </c>
      <c r="X464" s="138">
        <f t="shared" si="60"/>
        <v>0</v>
      </c>
      <c r="Y464" s="138">
        <f t="shared" si="59"/>
        <v>0</v>
      </c>
      <c r="Z464" s="138">
        <f t="shared" si="59"/>
        <v>0</v>
      </c>
      <c r="AA464" s="138">
        <f t="shared" si="59"/>
        <v>0</v>
      </c>
      <c r="AB464" s="138">
        <f t="shared" si="59"/>
        <v>0</v>
      </c>
      <c r="AC464" s="138">
        <f t="shared" si="59"/>
        <v>0</v>
      </c>
      <c r="AD464" s="138">
        <f t="shared" si="59"/>
        <v>0</v>
      </c>
      <c r="AE464" s="138">
        <f t="shared" si="59"/>
        <v>0</v>
      </c>
      <c r="AF464" s="138">
        <f t="shared" si="59"/>
        <v>0</v>
      </c>
      <c r="AG464" s="138">
        <f t="shared" si="59"/>
        <v>0</v>
      </c>
      <c r="AH464" s="138">
        <f t="shared" si="59"/>
        <v>0</v>
      </c>
      <c r="AI464" s="135"/>
    </row>
    <row r="465" spans="1:34" s="150" customFormat="1" ht="32.450000000000003" customHeight="1" thickBot="1" x14ac:dyDescent="0.3">
      <c r="A465" s="146"/>
      <c r="B465" s="147"/>
      <c r="C465" s="147"/>
      <c r="D465" s="148"/>
      <c r="E465" s="149"/>
      <c r="F465" s="149"/>
      <c r="G465" s="150" t="s">
        <v>1035</v>
      </c>
      <c r="W465" s="151">
        <f>SUM(W455:W464)</f>
        <v>331423562.00400001</v>
      </c>
      <c r="X465" s="152">
        <f>$W465/12</f>
        <v>27618630.166999999</v>
      </c>
      <c r="Y465" s="152">
        <f t="shared" si="59"/>
        <v>27618630.166999999</v>
      </c>
      <c r="Z465" s="152">
        <f t="shared" si="59"/>
        <v>27618630.166999999</v>
      </c>
      <c r="AA465" s="152">
        <f t="shared" si="59"/>
        <v>27618630.166999999</v>
      </c>
      <c r="AB465" s="152">
        <f t="shared" si="59"/>
        <v>27618630.166999999</v>
      </c>
      <c r="AC465" s="152">
        <f t="shared" si="59"/>
        <v>27618630.166999999</v>
      </c>
      <c r="AD465" s="152">
        <f t="shared" si="59"/>
        <v>27618630.166999999</v>
      </c>
      <c r="AE465" s="152">
        <f t="shared" si="59"/>
        <v>27618630.166999999</v>
      </c>
      <c r="AF465" s="152">
        <f t="shared" si="59"/>
        <v>27618630.166999999</v>
      </c>
      <c r="AG465" s="152">
        <f t="shared" si="59"/>
        <v>27618630.166999999</v>
      </c>
      <c r="AH465" s="152">
        <f t="shared" si="59"/>
        <v>27618630.166999999</v>
      </c>
    </row>
    <row r="466" spans="1:34" s="7" customFormat="1" ht="32.450000000000003" customHeight="1" x14ac:dyDescent="0.25">
      <c r="A466" s="153"/>
      <c r="B466" s="153"/>
      <c r="C466" s="153"/>
      <c r="D466" s="153"/>
      <c r="E466" s="153"/>
      <c r="F466" s="153"/>
    </row>
    <row r="467" spans="1:34" s="7" customFormat="1" ht="32.450000000000003" customHeight="1" x14ac:dyDescent="0.25">
      <c r="A467" s="153"/>
      <c r="B467" s="153"/>
      <c r="C467" s="153"/>
      <c r="D467" s="153"/>
      <c r="E467" s="153"/>
      <c r="F467" s="153"/>
    </row>
    <row r="468" spans="1:34" s="7" customFormat="1" ht="22.7" customHeight="1" x14ac:dyDescent="0.25">
      <c r="A468" s="153"/>
      <c r="B468" s="153"/>
      <c r="C468" s="153"/>
      <c r="D468" s="153"/>
      <c r="E468" s="153"/>
      <c r="F468" s="153"/>
    </row>
    <row r="469" spans="1:34" s="7" customFormat="1" ht="32.450000000000003" customHeight="1" x14ac:dyDescent="0.25">
      <c r="A469" s="153"/>
      <c r="B469" s="153"/>
      <c r="C469" s="153"/>
      <c r="D469" s="153"/>
      <c r="E469" s="153"/>
      <c r="F469" s="153"/>
    </row>
    <row r="470" spans="1:34" s="7" customFormat="1" ht="32.450000000000003" customHeight="1" x14ac:dyDescent="0.25">
      <c r="A470" s="153"/>
      <c r="B470" s="153"/>
      <c r="C470" s="153"/>
      <c r="D470" s="153"/>
      <c r="E470" s="153"/>
      <c r="F470" s="153"/>
    </row>
    <row r="471" spans="1:34" s="7" customFormat="1" ht="31.7" customHeight="1" x14ac:dyDescent="0.25">
      <c r="A471" s="153"/>
      <c r="B471" s="153"/>
      <c r="C471" s="153"/>
      <c r="D471" s="153"/>
      <c r="E471" s="153"/>
      <c r="F471" s="153"/>
    </row>
    <row r="472" spans="1:34" s="7" customFormat="1" ht="32.450000000000003" customHeight="1" x14ac:dyDescent="0.25">
      <c r="A472" s="153"/>
      <c r="B472" s="153"/>
      <c r="C472" s="153"/>
      <c r="D472" s="153"/>
      <c r="E472" s="153"/>
      <c r="F472" s="153"/>
    </row>
    <row r="473" spans="1:34" s="7" customFormat="1" ht="32.450000000000003" customHeight="1" x14ac:dyDescent="0.25">
      <c r="A473" s="153"/>
      <c r="B473" s="153"/>
      <c r="C473" s="153"/>
      <c r="D473" s="153"/>
      <c r="E473" s="153"/>
      <c r="F473" s="153"/>
    </row>
    <row r="474" spans="1:34" s="7" customFormat="1" ht="42.95" customHeight="1" x14ac:dyDescent="0.25">
      <c r="A474" s="153"/>
      <c r="B474" s="153"/>
      <c r="C474" s="153"/>
      <c r="D474" s="153"/>
      <c r="E474" s="153"/>
      <c r="F474" s="153"/>
    </row>
    <row r="475" spans="1:34" s="7" customFormat="1" ht="42.2" customHeight="1" x14ac:dyDescent="0.25">
      <c r="A475" s="153"/>
      <c r="B475" s="153"/>
      <c r="C475" s="153"/>
      <c r="D475" s="153"/>
      <c r="E475" s="153"/>
      <c r="F475" s="153"/>
    </row>
    <row r="476" spans="1:34" ht="32.450000000000003" customHeight="1" x14ac:dyDescent="0.25"/>
    <row r="477" spans="1:34" ht="32.450000000000003" customHeight="1" x14ac:dyDescent="0.25"/>
    <row r="478" spans="1:34" ht="32.450000000000003" customHeight="1" x14ac:dyDescent="0.25"/>
    <row r="479" spans="1:34" ht="32.450000000000003" customHeight="1" x14ac:dyDescent="0.25"/>
    <row r="480" spans="1:34" ht="42.2" customHeight="1" x14ac:dyDescent="0.25"/>
    <row r="481" ht="32.450000000000003" customHeight="1" x14ac:dyDescent="0.25"/>
    <row r="482" ht="32.450000000000003" customHeight="1" x14ac:dyDescent="0.25"/>
    <row r="483" ht="32.450000000000003" customHeight="1" x14ac:dyDescent="0.25"/>
    <row r="484" ht="32.450000000000003" customHeight="1" x14ac:dyDescent="0.25"/>
    <row r="485" ht="31.7" customHeight="1" x14ac:dyDescent="0.25"/>
    <row r="486" ht="42.95" customHeight="1" x14ac:dyDescent="0.25"/>
    <row r="487" ht="32.450000000000003" customHeight="1" x14ac:dyDescent="0.25"/>
    <row r="488" ht="32.450000000000003" customHeight="1" x14ac:dyDescent="0.25"/>
    <row r="489" ht="32.450000000000003" customHeight="1" x14ac:dyDescent="0.25"/>
    <row r="490" ht="31.7" customHeight="1" x14ac:dyDescent="0.25"/>
    <row r="491" ht="32.450000000000003" customHeight="1" x14ac:dyDescent="0.25"/>
    <row r="492" ht="32.450000000000003" customHeight="1" x14ac:dyDescent="0.25"/>
    <row r="493" ht="42.95" customHeight="1" x14ac:dyDescent="0.25"/>
    <row r="494" ht="32.450000000000003" customHeight="1" x14ac:dyDescent="0.25"/>
    <row r="495" ht="52.15" customHeight="1" x14ac:dyDescent="0.25"/>
    <row r="496" ht="42.2" customHeight="1" x14ac:dyDescent="0.25"/>
    <row r="497" ht="42.2" customHeight="1" x14ac:dyDescent="0.25"/>
    <row r="498" ht="32.450000000000003" customHeight="1" x14ac:dyDescent="0.25"/>
    <row r="499" ht="32.450000000000003" customHeight="1" x14ac:dyDescent="0.25"/>
    <row r="500" ht="42.2" customHeight="1" x14ac:dyDescent="0.25"/>
    <row r="501" ht="42.95" customHeight="1" x14ac:dyDescent="0.25"/>
    <row r="502" ht="42.2" customHeight="1" x14ac:dyDescent="0.25"/>
    <row r="503" ht="42.2" customHeight="1" x14ac:dyDescent="0.25"/>
    <row r="504" ht="42.2" customHeight="1" x14ac:dyDescent="0.25"/>
    <row r="505" ht="42.2" customHeight="1" x14ac:dyDescent="0.25"/>
    <row r="506" ht="42.2" customHeight="1" x14ac:dyDescent="0.25"/>
    <row r="507" ht="42.95" customHeight="1" x14ac:dyDescent="0.25"/>
    <row r="508" ht="32.450000000000003" customHeight="1" x14ac:dyDescent="0.25"/>
    <row r="509" ht="42.2" customHeight="1" x14ac:dyDescent="0.25"/>
    <row r="510" ht="42.2" customHeight="1" x14ac:dyDescent="0.25"/>
    <row r="511" ht="42.2" customHeight="1" x14ac:dyDescent="0.25"/>
    <row r="512" ht="42.2" customHeight="1" x14ac:dyDescent="0.25"/>
    <row r="513" ht="32.450000000000003" customHeight="1" x14ac:dyDescent="0.25"/>
    <row r="514" ht="73.150000000000006" customHeight="1" x14ac:dyDescent="0.25"/>
    <row r="515" ht="62.65" customHeight="1" x14ac:dyDescent="0.25"/>
    <row r="516" ht="31.7" customHeight="1" x14ac:dyDescent="0.25"/>
    <row r="517" ht="32.450000000000003" customHeight="1" x14ac:dyDescent="0.25"/>
    <row r="518" ht="32.450000000000003" customHeight="1" x14ac:dyDescent="0.25"/>
    <row r="519" ht="32.450000000000003" customHeight="1" x14ac:dyDescent="0.25"/>
    <row r="520" ht="32.450000000000003" customHeight="1" x14ac:dyDescent="0.25"/>
    <row r="521" ht="32.450000000000003" customHeight="1" x14ac:dyDescent="0.25"/>
    <row r="522" ht="32.450000000000003" customHeight="1" x14ac:dyDescent="0.25"/>
    <row r="523" ht="22.7" customHeight="1" x14ac:dyDescent="0.25"/>
    <row r="524" ht="32.450000000000003" customHeight="1" x14ac:dyDescent="0.25"/>
    <row r="525" ht="32.450000000000003" customHeight="1" x14ac:dyDescent="0.25"/>
    <row r="526" ht="32.450000000000003" customHeight="1" x14ac:dyDescent="0.25"/>
    <row r="527" ht="32.450000000000003" customHeight="1" x14ac:dyDescent="0.25"/>
    <row r="528" ht="32.450000000000003" customHeight="1" x14ac:dyDescent="0.25"/>
    <row r="529" ht="32.450000000000003" customHeight="1" x14ac:dyDescent="0.25"/>
    <row r="530" ht="32.450000000000003" customHeight="1" x14ac:dyDescent="0.25"/>
    <row r="531" ht="42.2" customHeight="1" x14ac:dyDescent="0.25"/>
    <row r="532" ht="32.450000000000003" customHeight="1" x14ac:dyDescent="0.25"/>
    <row r="533" ht="32.450000000000003" customHeight="1" x14ac:dyDescent="0.25"/>
    <row r="534" ht="32.450000000000003" customHeight="1" x14ac:dyDescent="0.25"/>
    <row r="535" ht="32.450000000000003" customHeight="1" x14ac:dyDescent="0.25"/>
    <row r="536" ht="32.450000000000003" customHeight="1" x14ac:dyDescent="0.25"/>
    <row r="537" ht="31.7" customHeight="1" x14ac:dyDescent="0.25"/>
    <row r="538" ht="32.450000000000003" customHeight="1" x14ac:dyDescent="0.25"/>
    <row r="539" ht="32.450000000000003" customHeight="1" x14ac:dyDescent="0.25"/>
    <row r="540" ht="32.450000000000003" customHeight="1" x14ac:dyDescent="0.25"/>
    <row r="541" ht="32.450000000000003" customHeight="1" x14ac:dyDescent="0.25"/>
    <row r="542" ht="32.450000000000003" customHeight="1" x14ac:dyDescent="0.25"/>
    <row r="543" ht="32.450000000000003" customHeight="1" x14ac:dyDescent="0.25"/>
    <row r="544" ht="32.450000000000003" customHeight="1" x14ac:dyDescent="0.25"/>
    <row r="545" ht="32.450000000000003" customHeight="1" x14ac:dyDescent="0.25"/>
    <row r="546" ht="32.450000000000003" customHeight="1" x14ac:dyDescent="0.25"/>
    <row r="547" ht="32.450000000000003" customHeight="1" x14ac:dyDescent="0.25"/>
    <row r="548" ht="32.450000000000003" customHeight="1" x14ac:dyDescent="0.25"/>
    <row r="549" ht="32.450000000000003" hidden="1" customHeight="1" x14ac:dyDescent="0.25"/>
    <row r="550" ht="32.450000000000003" hidden="1" customHeight="1" x14ac:dyDescent="0.25"/>
    <row r="551" ht="32.450000000000003" hidden="1" customHeight="1" x14ac:dyDescent="0.25"/>
    <row r="552" ht="32.450000000000003" hidden="1" customHeight="1" x14ac:dyDescent="0.25"/>
    <row r="553" ht="32.450000000000003" hidden="1" customHeight="1" x14ac:dyDescent="0.25"/>
    <row r="554" ht="32.450000000000003" hidden="1" customHeight="1" x14ac:dyDescent="0.25"/>
    <row r="555" ht="32.450000000000003" hidden="1" customHeight="1" x14ac:dyDescent="0.25"/>
    <row r="556" ht="32.450000000000003" hidden="1" customHeight="1" x14ac:dyDescent="0.25"/>
    <row r="557" ht="32.450000000000003" hidden="1" customHeight="1" x14ac:dyDescent="0.25"/>
    <row r="558" ht="31.7" hidden="1" customHeight="1" x14ac:dyDescent="0.25"/>
    <row r="559" ht="32.450000000000003" hidden="1" customHeight="1" x14ac:dyDescent="0.25"/>
    <row r="560" ht="32.450000000000003" hidden="1" customHeight="1" x14ac:dyDescent="0.25"/>
    <row r="561" ht="22.7" hidden="1" customHeight="1" x14ac:dyDescent="0.25"/>
    <row r="562" ht="16.7" hidden="1" customHeight="1" x14ac:dyDescent="0.25"/>
    <row r="563" ht="16.7" hidden="1" customHeight="1" x14ac:dyDescent="0.25"/>
    <row r="564" ht="22.7" hidden="1" customHeight="1" x14ac:dyDescent="0.25"/>
    <row r="565" ht="22.7" hidden="1" customHeight="1" x14ac:dyDescent="0.25"/>
    <row r="566" ht="21.95" hidden="1" customHeight="1" x14ac:dyDescent="0.25"/>
    <row r="567" ht="32.450000000000003" hidden="1" customHeight="1" x14ac:dyDescent="0.25"/>
    <row r="568" ht="32.450000000000003" hidden="1" customHeight="1" x14ac:dyDescent="0.25"/>
    <row r="569" ht="16.7" hidden="1" customHeight="1" x14ac:dyDescent="0.25"/>
    <row r="570" ht="22.7" hidden="1" customHeight="1" x14ac:dyDescent="0.25"/>
    <row r="571" ht="32.450000000000003" hidden="1" customHeight="1" x14ac:dyDescent="0.25"/>
    <row r="572" ht="32.450000000000003" hidden="1" customHeight="1" x14ac:dyDescent="0.25"/>
    <row r="573" ht="16.7" hidden="1" customHeight="1" x14ac:dyDescent="0.25"/>
    <row r="574" ht="16.7" hidden="1" customHeight="1" x14ac:dyDescent="0.25"/>
    <row r="575" ht="22.7" customHeight="1" x14ac:dyDescent="0.25"/>
    <row r="576" ht="22.7" customHeight="1" x14ac:dyDescent="0.25"/>
    <row r="577" spans="37:79" ht="16.7" customHeight="1" x14ac:dyDescent="0.25"/>
    <row r="578" spans="37:79" ht="21.95" customHeight="1" x14ac:dyDescent="0.25"/>
    <row r="579" spans="37:79" ht="73.150000000000006" customHeight="1" x14ac:dyDescent="0.25"/>
    <row r="580" spans="37:79" s="155" customFormat="1" ht="21.95" customHeight="1" x14ac:dyDescent="0.25"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</row>
    <row r="581" spans="37:79" s="155" customFormat="1" ht="22.7" customHeight="1" x14ac:dyDescent="0.25"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</row>
    <row r="582" spans="37:79" s="155" customFormat="1" ht="52.9" customHeight="1" x14ac:dyDescent="0.25"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</row>
    <row r="583" spans="37:79" ht="32.450000000000003" customHeight="1" x14ac:dyDescent="0.25"/>
    <row r="584" spans="37:79" s="155" customFormat="1" ht="16.7" customHeight="1" x14ac:dyDescent="0.25"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</row>
    <row r="585" spans="37:79" ht="16.7" customHeight="1" x14ac:dyDescent="0.25"/>
    <row r="586" spans="37:79" s="155" customFormat="1" ht="16.7" customHeight="1" x14ac:dyDescent="0.25"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</row>
    <row r="587" spans="37:79" s="7" customFormat="1" ht="16.7" customHeight="1" x14ac:dyDescent="0.25"/>
    <row r="588" spans="37:79" ht="32.450000000000003" customHeight="1" x14ac:dyDescent="0.25"/>
    <row r="589" spans="37:79" s="155" customFormat="1" ht="16.7" customHeight="1" x14ac:dyDescent="0.25"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</row>
    <row r="590" spans="37:79" ht="16.7" customHeight="1" x14ac:dyDescent="0.25"/>
    <row r="591" spans="37:79" ht="22.7" customHeight="1" x14ac:dyDescent="0.25"/>
    <row r="592" spans="37:79" ht="32.450000000000003" customHeight="1" x14ac:dyDescent="0.25"/>
    <row r="593" spans="37:79" ht="21.95" customHeight="1" x14ac:dyDescent="0.25"/>
    <row r="594" spans="37:79" ht="32.450000000000003" customHeight="1" x14ac:dyDescent="0.25"/>
    <row r="595" spans="37:79" ht="22.7" customHeight="1" x14ac:dyDescent="0.25"/>
    <row r="596" spans="37:79" ht="16.7" customHeight="1" x14ac:dyDescent="0.25"/>
    <row r="597" spans="37:79" ht="42.2" customHeight="1" x14ac:dyDescent="0.25"/>
    <row r="598" spans="37:79" ht="22.7" customHeight="1" x14ac:dyDescent="0.25"/>
    <row r="599" spans="37:79" ht="16.7" customHeight="1" x14ac:dyDescent="0.25"/>
    <row r="600" spans="37:79" ht="22.7" customHeight="1" x14ac:dyDescent="0.25"/>
    <row r="601" spans="37:79" ht="22.7" customHeight="1" x14ac:dyDescent="0.25"/>
    <row r="602" spans="37:79" ht="16.7" customHeight="1" x14ac:dyDescent="0.25"/>
    <row r="603" spans="37:79" ht="32.450000000000003" customHeight="1" x14ac:dyDescent="0.25"/>
    <row r="604" spans="37:79" ht="21.95" customHeight="1" x14ac:dyDescent="0.25"/>
    <row r="605" spans="37:79" s="155" customFormat="1" ht="32.450000000000003" customHeight="1" x14ac:dyDescent="0.25"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</row>
    <row r="606" spans="37:79" ht="22.7" customHeight="1" x14ac:dyDescent="0.25"/>
    <row r="607" spans="37:79" s="155" customFormat="1" ht="32.450000000000003" customHeight="1" x14ac:dyDescent="0.25"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</row>
    <row r="608" spans="37:79" s="155" customFormat="1" ht="32.450000000000003" customHeight="1" x14ac:dyDescent="0.25"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</row>
    <row r="609" spans="9:79" ht="32.450000000000003" customHeight="1" x14ac:dyDescent="0.25"/>
    <row r="610" spans="9:79" ht="32.450000000000003" customHeight="1" x14ac:dyDescent="0.25"/>
    <row r="611" spans="9:79" ht="32.450000000000003" customHeight="1" x14ac:dyDescent="0.25"/>
    <row r="612" spans="9:79" ht="32.450000000000003" customHeight="1" x14ac:dyDescent="0.25"/>
    <row r="613" spans="9:79" s="155" customFormat="1" ht="16.7" customHeight="1" x14ac:dyDescent="0.25"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</row>
    <row r="614" spans="9:79" s="155" customFormat="1" ht="72.400000000000006" customHeight="1" x14ac:dyDescent="0.25"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</row>
    <row r="619" spans="9:79" x14ac:dyDescent="0.25">
      <c r="L619" s="156"/>
    </row>
    <row r="623" spans="9:79" x14ac:dyDescent="0.25">
      <c r="I623" s="156"/>
    </row>
  </sheetData>
  <mergeCells count="1789">
    <mergeCell ref="A464:F464"/>
    <mergeCell ref="G464:H464"/>
    <mergeCell ref="A465:D465"/>
    <mergeCell ref="A461:F461"/>
    <mergeCell ref="G461:H461"/>
    <mergeCell ref="A462:F462"/>
    <mergeCell ref="G462:H462"/>
    <mergeCell ref="A463:F463"/>
    <mergeCell ref="G463:H463"/>
    <mergeCell ref="A458:F458"/>
    <mergeCell ref="G458:H458"/>
    <mergeCell ref="A459:F459"/>
    <mergeCell ref="G459:H459"/>
    <mergeCell ref="A460:F460"/>
    <mergeCell ref="G460:H460"/>
    <mergeCell ref="A455:F455"/>
    <mergeCell ref="G455:H455"/>
    <mergeCell ref="A456:F456"/>
    <mergeCell ref="G456:H456"/>
    <mergeCell ref="A457:F457"/>
    <mergeCell ref="G457:H457"/>
    <mergeCell ref="C450:E450"/>
    <mergeCell ref="G450:H450"/>
    <mergeCell ref="N450:Q450"/>
    <mergeCell ref="R450:T450"/>
    <mergeCell ref="A453:AH453"/>
    <mergeCell ref="A454:F454"/>
    <mergeCell ref="G454:H454"/>
    <mergeCell ref="C448:E448"/>
    <mergeCell ref="G448:H448"/>
    <mergeCell ref="N448:Q448"/>
    <mergeCell ref="R448:T448"/>
    <mergeCell ref="C449:E449"/>
    <mergeCell ref="G449:H449"/>
    <mergeCell ref="N449:Q449"/>
    <mergeCell ref="R449:T449"/>
    <mergeCell ref="C446:E446"/>
    <mergeCell ref="G446:H446"/>
    <mergeCell ref="N446:Q446"/>
    <mergeCell ref="R446:T446"/>
    <mergeCell ref="C447:E447"/>
    <mergeCell ref="G447:H447"/>
    <mergeCell ref="N447:Q447"/>
    <mergeCell ref="R447:T447"/>
    <mergeCell ref="C444:E444"/>
    <mergeCell ref="G444:H444"/>
    <mergeCell ref="N444:Q444"/>
    <mergeCell ref="R444:T444"/>
    <mergeCell ref="C445:E445"/>
    <mergeCell ref="G445:H445"/>
    <mergeCell ref="N445:Q445"/>
    <mergeCell ref="R445:T445"/>
    <mergeCell ref="C442:E442"/>
    <mergeCell ref="G442:H442"/>
    <mergeCell ref="N442:Q442"/>
    <mergeCell ref="R442:T442"/>
    <mergeCell ref="C443:E443"/>
    <mergeCell ref="G443:H443"/>
    <mergeCell ref="N443:Q443"/>
    <mergeCell ref="R443:T443"/>
    <mergeCell ref="C440:E440"/>
    <mergeCell ref="G440:H440"/>
    <mergeCell ref="N440:Q440"/>
    <mergeCell ref="R440:T440"/>
    <mergeCell ref="C441:E441"/>
    <mergeCell ref="G441:H441"/>
    <mergeCell ref="N441:Q441"/>
    <mergeCell ref="R441:T441"/>
    <mergeCell ref="C438:E438"/>
    <mergeCell ref="G438:H438"/>
    <mergeCell ref="N438:Q438"/>
    <mergeCell ref="R438:T438"/>
    <mergeCell ref="C439:E439"/>
    <mergeCell ref="G439:H439"/>
    <mergeCell ref="N439:Q439"/>
    <mergeCell ref="R439:T439"/>
    <mergeCell ref="C436:E436"/>
    <mergeCell ref="G436:H436"/>
    <mergeCell ref="N436:Q436"/>
    <mergeCell ref="R436:T436"/>
    <mergeCell ref="C437:E437"/>
    <mergeCell ref="G437:H437"/>
    <mergeCell ref="N437:Q437"/>
    <mergeCell ref="R437:T437"/>
    <mergeCell ref="C434:E434"/>
    <mergeCell ref="G434:H434"/>
    <mergeCell ref="N434:Q434"/>
    <mergeCell ref="R434:T434"/>
    <mergeCell ref="C435:E435"/>
    <mergeCell ref="G435:H435"/>
    <mergeCell ref="N435:Q435"/>
    <mergeCell ref="R435:T435"/>
    <mergeCell ref="C432:E432"/>
    <mergeCell ref="G432:H432"/>
    <mergeCell ref="N432:Q432"/>
    <mergeCell ref="R432:T432"/>
    <mergeCell ref="C433:E433"/>
    <mergeCell ref="G433:H433"/>
    <mergeCell ref="N433:Q433"/>
    <mergeCell ref="R433:T433"/>
    <mergeCell ref="C430:E430"/>
    <mergeCell ref="G430:H430"/>
    <mergeCell ref="C431:E431"/>
    <mergeCell ref="G431:H431"/>
    <mergeCell ref="N431:Q431"/>
    <mergeCell ref="R431:T431"/>
    <mergeCell ref="C428:E428"/>
    <mergeCell ref="G428:H428"/>
    <mergeCell ref="N428:Q428"/>
    <mergeCell ref="R428:T428"/>
    <mergeCell ref="C429:E429"/>
    <mergeCell ref="G429:H429"/>
    <mergeCell ref="N429:Q429"/>
    <mergeCell ref="R429:T429"/>
    <mergeCell ref="C426:E426"/>
    <mergeCell ref="G426:H426"/>
    <mergeCell ref="N426:Q426"/>
    <mergeCell ref="R426:T426"/>
    <mergeCell ref="C427:E427"/>
    <mergeCell ref="G427:H427"/>
    <mergeCell ref="N427:Q427"/>
    <mergeCell ref="R427:T427"/>
    <mergeCell ref="C424:E424"/>
    <mergeCell ref="G424:H424"/>
    <mergeCell ref="N424:Q424"/>
    <mergeCell ref="R424:T424"/>
    <mergeCell ref="C425:E425"/>
    <mergeCell ref="G425:H425"/>
    <mergeCell ref="N425:Q425"/>
    <mergeCell ref="R425:T425"/>
    <mergeCell ref="C422:E422"/>
    <mergeCell ref="G422:H422"/>
    <mergeCell ref="N422:Q422"/>
    <mergeCell ref="R422:T422"/>
    <mergeCell ref="C423:E423"/>
    <mergeCell ref="G423:H423"/>
    <mergeCell ref="N423:Q423"/>
    <mergeCell ref="R423:T423"/>
    <mergeCell ref="C420:E420"/>
    <mergeCell ref="G420:H420"/>
    <mergeCell ref="N420:Q420"/>
    <mergeCell ref="R420:T420"/>
    <mergeCell ref="C421:E421"/>
    <mergeCell ref="G421:H421"/>
    <mergeCell ref="N421:Q421"/>
    <mergeCell ref="R421:T421"/>
    <mergeCell ref="C418:E418"/>
    <mergeCell ref="G418:H418"/>
    <mergeCell ref="C419:E419"/>
    <mergeCell ref="G419:H419"/>
    <mergeCell ref="N419:Q419"/>
    <mergeCell ref="R419:T419"/>
    <mergeCell ref="C416:E416"/>
    <mergeCell ref="G416:H416"/>
    <mergeCell ref="N416:Q416"/>
    <mergeCell ref="R416:T416"/>
    <mergeCell ref="C417:E417"/>
    <mergeCell ref="G417:H417"/>
    <mergeCell ref="N417:Q417"/>
    <mergeCell ref="R417:T417"/>
    <mergeCell ref="C414:E414"/>
    <mergeCell ref="G414:H414"/>
    <mergeCell ref="N414:Q414"/>
    <mergeCell ref="R414:T414"/>
    <mergeCell ref="C415:E415"/>
    <mergeCell ref="G415:H415"/>
    <mergeCell ref="N415:Q415"/>
    <mergeCell ref="R415:T415"/>
    <mergeCell ref="C412:E412"/>
    <mergeCell ref="G412:H412"/>
    <mergeCell ref="N412:Q412"/>
    <mergeCell ref="R412:T412"/>
    <mergeCell ref="C413:E413"/>
    <mergeCell ref="G413:H413"/>
    <mergeCell ref="N413:Q413"/>
    <mergeCell ref="R413:T413"/>
    <mergeCell ref="C410:E410"/>
    <mergeCell ref="G410:H410"/>
    <mergeCell ref="N410:Q410"/>
    <mergeCell ref="R410:T410"/>
    <mergeCell ref="C411:E411"/>
    <mergeCell ref="G411:H411"/>
    <mergeCell ref="N411:Q411"/>
    <mergeCell ref="R411:T411"/>
    <mergeCell ref="C408:E408"/>
    <mergeCell ref="G408:H408"/>
    <mergeCell ref="N408:Q408"/>
    <mergeCell ref="R408:T408"/>
    <mergeCell ref="C409:E409"/>
    <mergeCell ref="G409:H409"/>
    <mergeCell ref="N409:Q409"/>
    <mergeCell ref="R409:T409"/>
    <mergeCell ref="C406:E406"/>
    <mergeCell ref="G406:H406"/>
    <mergeCell ref="N406:Q406"/>
    <mergeCell ref="R406:T406"/>
    <mergeCell ref="C407:E407"/>
    <mergeCell ref="G407:H407"/>
    <mergeCell ref="N407:Q407"/>
    <mergeCell ref="R407:T407"/>
    <mergeCell ref="C404:E404"/>
    <mergeCell ref="G404:H404"/>
    <mergeCell ref="N404:Q404"/>
    <mergeCell ref="R404:T404"/>
    <mergeCell ref="C405:E405"/>
    <mergeCell ref="G405:H405"/>
    <mergeCell ref="N405:Q405"/>
    <mergeCell ref="R405:T405"/>
    <mergeCell ref="C402:E402"/>
    <mergeCell ref="G402:H402"/>
    <mergeCell ref="N402:Q402"/>
    <mergeCell ref="R402:T402"/>
    <mergeCell ref="C403:E403"/>
    <mergeCell ref="G403:H403"/>
    <mergeCell ref="N403:Q403"/>
    <mergeCell ref="R403:T403"/>
    <mergeCell ref="C400:E400"/>
    <mergeCell ref="G400:H400"/>
    <mergeCell ref="N400:Q400"/>
    <mergeCell ref="R400:T400"/>
    <mergeCell ref="C401:E401"/>
    <mergeCell ref="G401:H401"/>
    <mergeCell ref="N401:Q401"/>
    <mergeCell ref="R401:T401"/>
    <mergeCell ref="C398:E398"/>
    <mergeCell ref="G398:H398"/>
    <mergeCell ref="C399:E399"/>
    <mergeCell ref="G399:H399"/>
    <mergeCell ref="N399:Q399"/>
    <mergeCell ref="R399:T399"/>
    <mergeCell ref="C396:E396"/>
    <mergeCell ref="G396:H396"/>
    <mergeCell ref="N396:Q396"/>
    <mergeCell ref="R396:T396"/>
    <mergeCell ref="C397:E397"/>
    <mergeCell ref="G397:H397"/>
    <mergeCell ref="N397:Q397"/>
    <mergeCell ref="R397:T397"/>
    <mergeCell ref="C394:E394"/>
    <mergeCell ref="G394:H394"/>
    <mergeCell ref="N394:Q394"/>
    <mergeCell ref="R394:T394"/>
    <mergeCell ref="C395:E395"/>
    <mergeCell ref="G395:H395"/>
    <mergeCell ref="N395:Q395"/>
    <mergeCell ref="R395:T395"/>
    <mergeCell ref="C392:E392"/>
    <mergeCell ref="G392:H392"/>
    <mergeCell ref="N392:Q392"/>
    <mergeCell ref="R392:T392"/>
    <mergeCell ref="C393:E393"/>
    <mergeCell ref="G393:H393"/>
    <mergeCell ref="N393:Q393"/>
    <mergeCell ref="R393:T393"/>
    <mergeCell ref="C390:E390"/>
    <mergeCell ref="G390:H390"/>
    <mergeCell ref="N390:Q390"/>
    <mergeCell ref="R390:T390"/>
    <mergeCell ref="C391:E391"/>
    <mergeCell ref="G391:H391"/>
    <mergeCell ref="N391:Q391"/>
    <mergeCell ref="R391:T391"/>
    <mergeCell ref="C388:E388"/>
    <mergeCell ref="G388:H388"/>
    <mergeCell ref="N388:Q388"/>
    <mergeCell ref="R388:T388"/>
    <mergeCell ref="C389:E389"/>
    <mergeCell ref="G389:H389"/>
    <mergeCell ref="N389:Q389"/>
    <mergeCell ref="R389:T389"/>
    <mergeCell ref="C386:E386"/>
    <mergeCell ref="G386:H386"/>
    <mergeCell ref="N386:Q386"/>
    <mergeCell ref="R386:T386"/>
    <mergeCell ref="C387:E387"/>
    <mergeCell ref="G387:H387"/>
    <mergeCell ref="N387:Q387"/>
    <mergeCell ref="R387:T387"/>
    <mergeCell ref="C384:E384"/>
    <mergeCell ref="G384:H384"/>
    <mergeCell ref="N384:Q384"/>
    <mergeCell ref="R384:T384"/>
    <mergeCell ref="C385:E385"/>
    <mergeCell ref="G385:H385"/>
    <mergeCell ref="N385:Q385"/>
    <mergeCell ref="R385:T385"/>
    <mergeCell ref="C382:E382"/>
    <mergeCell ref="G382:H382"/>
    <mergeCell ref="N382:Q382"/>
    <mergeCell ref="R382:T382"/>
    <mergeCell ref="C383:E383"/>
    <mergeCell ref="G383:H383"/>
    <mergeCell ref="N383:Q383"/>
    <mergeCell ref="R383:T383"/>
    <mergeCell ref="C380:E380"/>
    <mergeCell ref="G380:H380"/>
    <mergeCell ref="N380:Q380"/>
    <mergeCell ref="R380:T380"/>
    <mergeCell ref="C381:E381"/>
    <mergeCell ref="G381:H381"/>
    <mergeCell ref="N381:Q381"/>
    <mergeCell ref="R381:T381"/>
    <mergeCell ref="C378:E378"/>
    <mergeCell ref="G378:H378"/>
    <mergeCell ref="N378:Q378"/>
    <mergeCell ref="R378:T378"/>
    <mergeCell ref="C379:E379"/>
    <mergeCell ref="G379:H379"/>
    <mergeCell ref="N379:Q379"/>
    <mergeCell ref="R379:T379"/>
    <mergeCell ref="C376:E376"/>
    <mergeCell ref="G376:H376"/>
    <mergeCell ref="N376:Q376"/>
    <mergeCell ref="R376:T376"/>
    <mergeCell ref="C377:E377"/>
    <mergeCell ref="G377:H377"/>
    <mergeCell ref="N377:Q377"/>
    <mergeCell ref="R377:T377"/>
    <mergeCell ref="C374:E374"/>
    <mergeCell ref="G374:H374"/>
    <mergeCell ref="N374:Q374"/>
    <mergeCell ref="R374:T374"/>
    <mergeCell ref="C375:E375"/>
    <mergeCell ref="G375:H375"/>
    <mergeCell ref="N375:Q375"/>
    <mergeCell ref="R375:T375"/>
    <mergeCell ref="C372:E372"/>
    <mergeCell ref="G372:H372"/>
    <mergeCell ref="N372:Q372"/>
    <mergeCell ref="R372:T372"/>
    <mergeCell ref="C373:E373"/>
    <mergeCell ref="G373:H373"/>
    <mergeCell ref="N373:Q373"/>
    <mergeCell ref="R373:T373"/>
    <mergeCell ref="C370:E370"/>
    <mergeCell ref="G370:H370"/>
    <mergeCell ref="N370:Q370"/>
    <mergeCell ref="R370:T370"/>
    <mergeCell ref="C371:E371"/>
    <mergeCell ref="G371:H371"/>
    <mergeCell ref="N371:Q371"/>
    <mergeCell ref="R371:T371"/>
    <mergeCell ref="C368:E368"/>
    <mergeCell ref="G368:H368"/>
    <mergeCell ref="N368:Q368"/>
    <mergeCell ref="R368:T368"/>
    <mergeCell ref="C369:E369"/>
    <mergeCell ref="G369:H369"/>
    <mergeCell ref="N369:Q369"/>
    <mergeCell ref="R369:T369"/>
    <mergeCell ref="C366:E366"/>
    <mergeCell ref="G366:H366"/>
    <mergeCell ref="N366:Q366"/>
    <mergeCell ref="R366:T366"/>
    <mergeCell ref="C367:E367"/>
    <mergeCell ref="G367:H367"/>
    <mergeCell ref="N367:Q367"/>
    <mergeCell ref="R367:T367"/>
    <mergeCell ref="C364:E364"/>
    <mergeCell ref="G364:H364"/>
    <mergeCell ref="N364:Q364"/>
    <mergeCell ref="R364:T364"/>
    <mergeCell ref="C365:E365"/>
    <mergeCell ref="G365:H365"/>
    <mergeCell ref="N365:Q365"/>
    <mergeCell ref="R365:T365"/>
    <mergeCell ref="C362:E362"/>
    <mergeCell ref="G362:H362"/>
    <mergeCell ref="N362:Q362"/>
    <mergeCell ref="R362:T362"/>
    <mergeCell ref="C363:E363"/>
    <mergeCell ref="G363:H363"/>
    <mergeCell ref="N363:Q363"/>
    <mergeCell ref="R363:T363"/>
    <mergeCell ref="C360:E360"/>
    <mergeCell ref="G360:H360"/>
    <mergeCell ref="N360:Q360"/>
    <mergeCell ref="R360:T360"/>
    <mergeCell ref="C361:E361"/>
    <mergeCell ref="G361:H361"/>
    <mergeCell ref="N361:Q361"/>
    <mergeCell ref="R361:T361"/>
    <mergeCell ref="C358:E358"/>
    <mergeCell ref="G358:H358"/>
    <mergeCell ref="N358:Q358"/>
    <mergeCell ref="R358:T358"/>
    <mergeCell ref="C359:E359"/>
    <mergeCell ref="G359:H359"/>
    <mergeCell ref="N359:Q359"/>
    <mergeCell ref="R359:T359"/>
    <mergeCell ref="C356:E356"/>
    <mergeCell ref="G356:H356"/>
    <mergeCell ref="N356:Q356"/>
    <mergeCell ref="R356:T356"/>
    <mergeCell ref="C357:E357"/>
    <mergeCell ref="G357:H357"/>
    <mergeCell ref="N357:Q357"/>
    <mergeCell ref="R357:T357"/>
    <mergeCell ref="C354:E354"/>
    <mergeCell ref="G354:H354"/>
    <mergeCell ref="N354:Q354"/>
    <mergeCell ref="R354:T354"/>
    <mergeCell ref="C355:E355"/>
    <mergeCell ref="G355:H355"/>
    <mergeCell ref="N355:Q355"/>
    <mergeCell ref="R355:T355"/>
    <mergeCell ref="C352:E352"/>
    <mergeCell ref="G352:H352"/>
    <mergeCell ref="N352:Q352"/>
    <mergeCell ref="R352:T352"/>
    <mergeCell ref="C353:E353"/>
    <mergeCell ref="G353:H353"/>
    <mergeCell ref="N353:Q353"/>
    <mergeCell ref="R353:T353"/>
    <mergeCell ref="C350:E350"/>
    <mergeCell ref="G350:H350"/>
    <mergeCell ref="N350:Q350"/>
    <mergeCell ref="R350:T350"/>
    <mergeCell ref="C351:E351"/>
    <mergeCell ref="G351:H351"/>
    <mergeCell ref="N351:Q351"/>
    <mergeCell ref="R351:T351"/>
    <mergeCell ref="C348:E348"/>
    <mergeCell ref="G348:H348"/>
    <mergeCell ref="N348:Q348"/>
    <mergeCell ref="R348:T348"/>
    <mergeCell ref="C349:E349"/>
    <mergeCell ref="G349:H349"/>
    <mergeCell ref="N349:Q349"/>
    <mergeCell ref="R349:T349"/>
    <mergeCell ref="C346:E346"/>
    <mergeCell ref="G346:H346"/>
    <mergeCell ref="N346:Q346"/>
    <mergeCell ref="R346:T346"/>
    <mergeCell ref="C347:E347"/>
    <mergeCell ref="G347:H347"/>
    <mergeCell ref="N347:Q347"/>
    <mergeCell ref="R347:T347"/>
    <mergeCell ref="C344:E344"/>
    <mergeCell ref="G344:H344"/>
    <mergeCell ref="N344:Q344"/>
    <mergeCell ref="R344:T344"/>
    <mergeCell ref="C345:E345"/>
    <mergeCell ref="G345:H345"/>
    <mergeCell ref="N345:Q345"/>
    <mergeCell ref="R345:T345"/>
    <mergeCell ref="C342:E342"/>
    <mergeCell ref="G342:H342"/>
    <mergeCell ref="N342:Q342"/>
    <mergeCell ref="R342:T342"/>
    <mergeCell ref="C343:E343"/>
    <mergeCell ref="G343:H343"/>
    <mergeCell ref="N343:Q343"/>
    <mergeCell ref="R343:T343"/>
    <mergeCell ref="C340:E340"/>
    <mergeCell ref="G340:H340"/>
    <mergeCell ref="N340:Q340"/>
    <mergeCell ref="R340:T340"/>
    <mergeCell ref="C341:E341"/>
    <mergeCell ref="G341:H341"/>
    <mergeCell ref="N341:Q341"/>
    <mergeCell ref="R341:T341"/>
    <mergeCell ref="C338:E338"/>
    <mergeCell ref="G338:H338"/>
    <mergeCell ref="N338:Q338"/>
    <mergeCell ref="R338:T338"/>
    <mergeCell ref="C339:E339"/>
    <mergeCell ref="G339:H339"/>
    <mergeCell ref="N339:Q339"/>
    <mergeCell ref="R339:T339"/>
    <mergeCell ref="C336:E336"/>
    <mergeCell ref="G336:H336"/>
    <mergeCell ref="N336:Q336"/>
    <mergeCell ref="R336:T336"/>
    <mergeCell ref="C337:E337"/>
    <mergeCell ref="G337:H337"/>
    <mergeCell ref="N337:Q337"/>
    <mergeCell ref="R337:T337"/>
    <mergeCell ref="C334:E334"/>
    <mergeCell ref="G334:H334"/>
    <mergeCell ref="N334:Q334"/>
    <mergeCell ref="R334:T334"/>
    <mergeCell ref="C335:E335"/>
    <mergeCell ref="G335:H335"/>
    <mergeCell ref="N335:Q335"/>
    <mergeCell ref="R335:T335"/>
    <mergeCell ref="C332:E332"/>
    <mergeCell ref="G332:H332"/>
    <mergeCell ref="N332:Q332"/>
    <mergeCell ref="R332:T332"/>
    <mergeCell ref="C333:E333"/>
    <mergeCell ref="G333:H333"/>
    <mergeCell ref="N333:Q333"/>
    <mergeCell ref="R333:T333"/>
    <mergeCell ref="C330:E330"/>
    <mergeCell ref="G330:H330"/>
    <mergeCell ref="N330:Q330"/>
    <mergeCell ref="R330:T330"/>
    <mergeCell ref="C331:E331"/>
    <mergeCell ref="G331:H331"/>
    <mergeCell ref="N331:Q331"/>
    <mergeCell ref="R331:T331"/>
    <mergeCell ref="C328:E328"/>
    <mergeCell ref="G328:H328"/>
    <mergeCell ref="N328:Q328"/>
    <mergeCell ref="R328:T328"/>
    <mergeCell ref="C329:E329"/>
    <mergeCell ref="G329:H329"/>
    <mergeCell ref="N329:Q329"/>
    <mergeCell ref="R329:T329"/>
    <mergeCell ref="C326:E326"/>
    <mergeCell ref="G326:H326"/>
    <mergeCell ref="N326:Q326"/>
    <mergeCell ref="R326:T326"/>
    <mergeCell ref="C327:E327"/>
    <mergeCell ref="G327:H327"/>
    <mergeCell ref="N327:Q327"/>
    <mergeCell ref="R327:T327"/>
    <mergeCell ref="C324:E324"/>
    <mergeCell ref="G324:H324"/>
    <mergeCell ref="N324:Q324"/>
    <mergeCell ref="R324:T324"/>
    <mergeCell ref="C325:E325"/>
    <mergeCell ref="G325:H325"/>
    <mergeCell ref="N325:Q325"/>
    <mergeCell ref="R325:T325"/>
    <mergeCell ref="C322:E322"/>
    <mergeCell ref="G322:H322"/>
    <mergeCell ref="N322:Q322"/>
    <mergeCell ref="R322:T322"/>
    <mergeCell ref="C323:E323"/>
    <mergeCell ref="G323:H323"/>
    <mergeCell ref="N323:Q323"/>
    <mergeCell ref="R323:T323"/>
    <mergeCell ref="C320:E320"/>
    <mergeCell ref="G320:H320"/>
    <mergeCell ref="N320:Q320"/>
    <mergeCell ref="R320:T320"/>
    <mergeCell ref="C321:E321"/>
    <mergeCell ref="G321:H321"/>
    <mergeCell ref="N321:Q321"/>
    <mergeCell ref="R321:T321"/>
    <mergeCell ref="C318:E318"/>
    <mergeCell ref="G318:H318"/>
    <mergeCell ref="N318:Q318"/>
    <mergeCell ref="R318:T318"/>
    <mergeCell ref="C319:E319"/>
    <mergeCell ref="G319:H319"/>
    <mergeCell ref="N319:Q319"/>
    <mergeCell ref="R319:T319"/>
    <mergeCell ref="C316:E316"/>
    <mergeCell ref="G316:H316"/>
    <mergeCell ref="N316:Q316"/>
    <mergeCell ref="R316:T316"/>
    <mergeCell ref="C317:E317"/>
    <mergeCell ref="G317:H317"/>
    <mergeCell ref="N317:Q317"/>
    <mergeCell ref="R317:T317"/>
    <mergeCell ref="C314:E314"/>
    <mergeCell ref="G314:H314"/>
    <mergeCell ref="N314:Q314"/>
    <mergeCell ref="R314:T314"/>
    <mergeCell ref="C315:E315"/>
    <mergeCell ref="G315:H315"/>
    <mergeCell ref="N315:Q315"/>
    <mergeCell ref="R315:T315"/>
    <mergeCell ref="C312:E312"/>
    <mergeCell ref="G312:H312"/>
    <mergeCell ref="N312:Q312"/>
    <mergeCell ref="R312:T312"/>
    <mergeCell ref="C313:E313"/>
    <mergeCell ref="G313:H313"/>
    <mergeCell ref="N313:Q313"/>
    <mergeCell ref="R313:T313"/>
    <mergeCell ref="C310:E310"/>
    <mergeCell ref="G310:H310"/>
    <mergeCell ref="N310:Q310"/>
    <mergeCell ref="R310:T310"/>
    <mergeCell ref="C311:E311"/>
    <mergeCell ref="G311:H311"/>
    <mergeCell ref="N311:Q311"/>
    <mergeCell ref="R311:T311"/>
    <mergeCell ref="C308:E308"/>
    <mergeCell ref="G308:H308"/>
    <mergeCell ref="N308:Q308"/>
    <mergeCell ref="R308:T308"/>
    <mergeCell ref="C309:E309"/>
    <mergeCell ref="G309:H309"/>
    <mergeCell ref="N309:Q309"/>
    <mergeCell ref="R309:T309"/>
    <mergeCell ref="C306:E306"/>
    <mergeCell ref="G306:H306"/>
    <mergeCell ref="N306:Q306"/>
    <mergeCell ref="R306:T306"/>
    <mergeCell ref="C307:E307"/>
    <mergeCell ref="G307:H307"/>
    <mergeCell ref="N307:Q307"/>
    <mergeCell ref="R307:T307"/>
    <mergeCell ref="C304:E304"/>
    <mergeCell ref="G304:H304"/>
    <mergeCell ref="N304:Q304"/>
    <mergeCell ref="R304:T304"/>
    <mergeCell ref="C305:E305"/>
    <mergeCell ref="G305:H305"/>
    <mergeCell ref="N305:Q305"/>
    <mergeCell ref="R305:T305"/>
    <mergeCell ref="C302:E302"/>
    <mergeCell ref="G302:H302"/>
    <mergeCell ref="N302:Q302"/>
    <mergeCell ref="R302:T302"/>
    <mergeCell ref="C303:E303"/>
    <mergeCell ref="G303:H303"/>
    <mergeCell ref="N303:Q303"/>
    <mergeCell ref="R303:T303"/>
    <mergeCell ref="C300:E300"/>
    <mergeCell ref="G300:H300"/>
    <mergeCell ref="N300:Q300"/>
    <mergeCell ref="R300:T300"/>
    <mergeCell ref="C301:E301"/>
    <mergeCell ref="G301:H301"/>
    <mergeCell ref="N301:Q301"/>
    <mergeCell ref="R301:T301"/>
    <mergeCell ref="C298:E298"/>
    <mergeCell ref="G298:H298"/>
    <mergeCell ref="N298:Q298"/>
    <mergeCell ref="R298:T298"/>
    <mergeCell ref="C299:E299"/>
    <mergeCell ref="G299:H299"/>
    <mergeCell ref="N299:Q299"/>
    <mergeCell ref="R299:T299"/>
    <mergeCell ref="C296:E296"/>
    <mergeCell ref="G296:H296"/>
    <mergeCell ref="N296:Q296"/>
    <mergeCell ref="R296:T296"/>
    <mergeCell ref="C297:E297"/>
    <mergeCell ref="G297:H297"/>
    <mergeCell ref="N297:Q297"/>
    <mergeCell ref="R297:T297"/>
    <mergeCell ref="C294:E294"/>
    <mergeCell ref="G294:H294"/>
    <mergeCell ref="N294:Q294"/>
    <mergeCell ref="R294:T294"/>
    <mergeCell ref="C295:E295"/>
    <mergeCell ref="G295:H295"/>
    <mergeCell ref="N295:Q295"/>
    <mergeCell ref="R295:T295"/>
    <mergeCell ref="C292:E292"/>
    <mergeCell ref="G292:H292"/>
    <mergeCell ref="N292:Q292"/>
    <mergeCell ref="R292:T292"/>
    <mergeCell ref="C293:E293"/>
    <mergeCell ref="G293:H293"/>
    <mergeCell ref="N293:Q293"/>
    <mergeCell ref="R293:T293"/>
    <mergeCell ref="C290:E290"/>
    <mergeCell ref="G290:H290"/>
    <mergeCell ref="N290:Q290"/>
    <mergeCell ref="R290:T290"/>
    <mergeCell ref="C291:E291"/>
    <mergeCell ref="G291:H291"/>
    <mergeCell ref="N291:Q291"/>
    <mergeCell ref="R291:T291"/>
    <mergeCell ref="C288:E288"/>
    <mergeCell ref="G288:H288"/>
    <mergeCell ref="N288:Q288"/>
    <mergeCell ref="R288:T288"/>
    <mergeCell ref="C289:E289"/>
    <mergeCell ref="G289:H289"/>
    <mergeCell ref="N289:Q289"/>
    <mergeCell ref="R289:T289"/>
    <mergeCell ref="C286:E286"/>
    <mergeCell ref="G286:H286"/>
    <mergeCell ref="N286:Q286"/>
    <mergeCell ref="R286:T286"/>
    <mergeCell ref="C287:E287"/>
    <mergeCell ref="G287:H287"/>
    <mergeCell ref="N287:Q287"/>
    <mergeCell ref="R287:T287"/>
    <mergeCell ref="C284:E284"/>
    <mergeCell ref="G284:H284"/>
    <mergeCell ref="N284:Q284"/>
    <mergeCell ref="R284:T284"/>
    <mergeCell ref="C285:E285"/>
    <mergeCell ref="G285:H285"/>
    <mergeCell ref="N285:Q285"/>
    <mergeCell ref="R285:T285"/>
    <mergeCell ref="C282:E282"/>
    <mergeCell ref="G282:H282"/>
    <mergeCell ref="N282:Q282"/>
    <mergeCell ref="R282:T282"/>
    <mergeCell ref="C283:E283"/>
    <mergeCell ref="G283:H283"/>
    <mergeCell ref="N283:Q283"/>
    <mergeCell ref="R283:T283"/>
    <mergeCell ref="C280:E280"/>
    <mergeCell ref="G280:H280"/>
    <mergeCell ref="N280:Q280"/>
    <mergeCell ref="R280:T280"/>
    <mergeCell ref="C281:E281"/>
    <mergeCell ref="G281:H281"/>
    <mergeCell ref="N281:Q281"/>
    <mergeCell ref="R281:T281"/>
    <mergeCell ref="C278:E278"/>
    <mergeCell ref="G278:H278"/>
    <mergeCell ref="N278:Q278"/>
    <mergeCell ref="R278:T278"/>
    <mergeCell ref="C279:E279"/>
    <mergeCell ref="G279:H279"/>
    <mergeCell ref="N279:Q279"/>
    <mergeCell ref="R279:T279"/>
    <mergeCell ref="C276:E276"/>
    <mergeCell ref="G276:H276"/>
    <mergeCell ref="N276:Q276"/>
    <mergeCell ref="R276:T276"/>
    <mergeCell ref="C277:E277"/>
    <mergeCell ref="G277:H277"/>
    <mergeCell ref="N277:Q277"/>
    <mergeCell ref="R277:T277"/>
    <mergeCell ref="C274:E274"/>
    <mergeCell ref="G274:H274"/>
    <mergeCell ref="N274:Q274"/>
    <mergeCell ref="R274:T274"/>
    <mergeCell ref="C275:E275"/>
    <mergeCell ref="G275:H275"/>
    <mergeCell ref="N275:Q275"/>
    <mergeCell ref="R275:T275"/>
    <mergeCell ref="C272:E272"/>
    <mergeCell ref="G272:H272"/>
    <mergeCell ref="N272:Q272"/>
    <mergeCell ref="R272:T272"/>
    <mergeCell ref="C273:E273"/>
    <mergeCell ref="G273:H273"/>
    <mergeCell ref="N273:Q273"/>
    <mergeCell ref="R273:T273"/>
    <mergeCell ref="C270:E270"/>
    <mergeCell ref="G270:H270"/>
    <mergeCell ref="N270:Q270"/>
    <mergeCell ref="R270:T270"/>
    <mergeCell ref="C271:E271"/>
    <mergeCell ref="G271:H271"/>
    <mergeCell ref="N271:Q271"/>
    <mergeCell ref="R271:T271"/>
    <mergeCell ref="C268:E268"/>
    <mergeCell ref="G268:H268"/>
    <mergeCell ref="N268:Q268"/>
    <mergeCell ref="R268:T268"/>
    <mergeCell ref="C269:E269"/>
    <mergeCell ref="G269:H269"/>
    <mergeCell ref="N269:Q269"/>
    <mergeCell ref="R269:T269"/>
    <mergeCell ref="C266:E266"/>
    <mergeCell ref="G266:H266"/>
    <mergeCell ref="N266:Q266"/>
    <mergeCell ref="R266:T266"/>
    <mergeCell ref="C267:E267"/>
    <mergeCell ref="G267:H267"/>
    <mergeCell ref="N267:Q267"/>
    <mergeCell ref="R267:T267"/>
    <mergeCell ref="C264:E264"/>
    <mergeCell ref="G264:H264"/>
    <mergeCell ref="N264:Q264"/>
    <mergeCell ref="R264:T264"/>
    <mergeCell ref="C265:E265"/>
    <mergeCell ref="G265:H265"/>
    <mergeCell ref="N265:Q265"/>
    <mergeCell ref="R265:T265"/>
    <mergeCell ref="C262:E262"/>
    <mergeCell ref="G262:H262"/>
    <mergeCell ref="N262:Q262"/>
    <mergeCell ref="R262:T262"/>
    <mergeCell ref="C263:E263"/>
    <mergeCell ref="G263:H263"/>
    <mergeCell ref="N263:Q263"/>
    <mergeCell ref="R263:T263"/>
    <mergeCell ref="C260:E260"/>
    <mergeCell ref="G260:H260"/>
    <mergeCell ref="N260:Q260"/>
    <mergeCell ref="R260:T260"/>
    <mergeCell ref="C261:E261"/>
    <mergeCell ref="G261:H261"/>
    <mergeCell ref="N261:Q261"/>
    <mergeCell ref="R261:T261"/>
    <mergeCell ref="C258:E258"/>
    <mergeCell ref="G258:H258"/>
    <mergeCell ref="N258:Q258"/>
    <mergeCell ref="R258:T258"/>
    <mergeCell ref="C259:E259"/>
    <mergeCell ref="G259:H259"/>
    <mergeCell ref="N259:Q259"/>
    <mergeCell ref="R259:T259"/>
    <mergeCell ref="C256:E256"/>
    <mergeCell ref="G256:H256"/>
    <mergeCell ref="N256:Q256"/>
    <mergeCell ref="R256:T256"/>
    <mergeCell ref="C257:E257"/>
    <mergeCell ref="G257:H257"/>
    <mergeCell ref="N257:Q257"/>
    <mergeCell ref="R257:T257"/>
    <mergeCell ref="C254:E254"/>
    <mergeCell ref="G254:H254"/>
    <mergeCell ref="N254:Q254"/>
    <mergeCell ref="R254:T254"/>
    <mergeCell ref="C255:E255"/>
    <mergeCell ref="G255:H255"/>
    <mergeCell ref="N255:Q255"/>
    <mergeCell ref="R255:T255"/>
    <mergeCell ref="C252:E252"/>
    <mergeCell ref="G252:H252"/>
    <mergeCell ref="N252:Q252"/>
    <mergeCell ref="R252:T252"/>
    <mergeCell ref="C253:E253"/>
    <mergeCell ref="G253:H253"/>
    <mergeCell ref="N253:Q253"/>
    <mergeCell ref="R253:T253"/>
    <mergeCell ref="C250:E250"/>
    <mergeCell ref="G250:H250"/>
    <mergeCell ref="N250:Q250"/>
    <mergeCell ref="R250:T250"/>
    <mergeCell ref="C251:E251"/>
    <mergeCell ref="G251:H251"/>
    <mergeCell ref="N251:Q251"/>
    <mergeCell ref="R251:T251"/>
    <mergeCell ref="C248:E248"/>
    <mergeCell ref="G248:H248"/>
    <mergeCell ref="N248:Q248"/>
    <mergeCell ref="R248:T248"/>
    <mergeCell ref="C249:E249"/>
    <mergeCell ref="G249:H249"/>
    <mergeCell ref="N249:Q249"/>
    <mergeCell ref="R249:T249"/>
    <mergeCell ref="C246:E246"/>
    <mergeCell ref="G246:H246"/>
    <mergeCell ref="N246:Q246"/>
    <mergeCell ref="R246:T246"/>
    <mergeCell ref="C247:E247"/>
    <mergeCell ref="G247:H247"/>
    <mergeCell ref="N247:Q247"/>
    <mergeCell ref="R247:T247"/>
    <mergeCell ref="C244:E244"/>
    <mergeCell ref="G244:H244"/>
    <mergeCell ref="N244:Q244"/>
    <mergeCell ref="R244:T244"/>
    <mergeCell ref="C245:E245"/>
    <mergeCell ref="G245:H245"/>
    <mergeCell ref="N245:Q245"/>
    <mergeCell ref="R245:T245"/>
    <mergeCell ref="C242:E242"/>
    <mergeCell ref="G242:H242"/>
    <mergeCell ref="N242:Q242"/>
    <mergeCell ref="R242:T242"/>
    <mergeCell ref="C243:E243"/>
    <mergeCell ref="G243:H243"/>
    <mergeCell ref="N243:Q243"/>
    <mergeCell ref="R243:T243"/>
    <mergeCell ref="C240:E240"/>
    <mergeCell ref="G240:H240"/>
    <mergeCell ref="N240:Q240"/>
    <mergeCell ref="R240:T240"/>
    <mergeCell ref="C241:E241"/>
    <mergeCell ref="G241:H241"/>
    <mergeCell ref="N241:Q241"/>
    <mergeCell ref="R241:T241"/>
    <mergeCell ref="C238:E238"/>
    <mergeCell ref="G238:H238"/>
    <mergeCell ref="N238:Q238"/>
    <mergeCell ref="R238:T238"/>
    <mergeCell ref="C239:E239"/>
    <mergeCell ref="G239:H239"/>
    <mergeCell ref="N239:Q239"/>
    <mergeCell ref="R239:T239"/>
    <mergeCell ref="C236:E236"/>
    <mergeCell ref="G236:H236"/>
    <mergeCell ref="N236:Q236"/>
    <mergeCell ref="R236:T236"/>
    <mergeCell ref="C237:E237"/>
    <mergeCell ref="G237:H237"/>
    <mergeCell ref="N237:Q237"/>
    <mergeCell ref="R237:T237"/>
    <mergeCell ref="C234:E234"/>
    <mergeCell ref="G234:H234"/>
    <mergeCell ref="N234:Q234"/>
    <mergeCell ref="R234:T234"/>
    <mergeCell ref="C235:E235"/>
    <mergeCell ref="G235:H235"/>
    <mergeCell ref="N235:Q235"/>
    <mergeCell ref="R235:T235"/>
    <mergeCell ref="C232:E232"/>
    <mergeCell ref="G232:H232"/>
    <mergeCell ref="N232:Q232"/>
    <mergeCell ref="R232:T232"/>
    <mergeCell ref="C233:E233"/>
    <mergeCell ref="G233:H233"/>
    <mergeCell ref="N233:Q233"/>
    <mergeCell ref="R233:T233"/>
    <mergeCell ref="C230:E230"/>
    <mergeCell ref="G230:H230"/>
    <mergeCell ref="N230:Q230"/>
    <mergeCell ref="R230:T230"/>
    <mergeCell ref="C231:E231"/>
    <mergeCell ref="G231:H231"/>
    <mergeCell ref="N231:Q231"/>
    <mergeCell ref="R231:T231"/>
    <mergeCell ref="C228:E228"/>
    <mergeCell ref="G228:H228"/>
    <mergeCell ref="N228:Q228"/>
    <mergeCell ref="R228:T228"/>
    <mergeCell ref="C229:E229"/>
    <mergeCell ref="G229:H229"/>
    <mergeCell ref="N229:Q229"/>
    <mergeCell ref="R229:T229"/>
    <mergeCell ref="C226:E226"/>
    <mergeCell ref="G226:H226"/>
    <mergeCell ref="N226:Q226"/>
    <mergeCell ref="R226:T226"/>
    <mergeCell ref="C227:E227"/>
    <mergeCell ref="G227:H227"/>
    <mergeCell ref="N227:Q227"/>
    <mergeCell ref="R227:T227"/>
    <mergeCell ref="C224:E224"/>
    <mergeCell ref="G224:H224"/>
    <mergeCell ref="N224:Q224"/>
    <mergeCell ref="R224:T224"/>
    <mergeCell ref="C225:E225"/>
    <mergeCell ref="G225:H225"/>
    <mergeCell ref="N225:Q225"/>
    <mergeCell ref="R225:T225"/>
    <mergeCell ref="C222:E222"/>
    <mergeCell ref="G222:H222"/>
    <mergeCell ref="N222:Q222"/>
    <mergeCell ref="R222:T222"/>
    <mergeCell ref="C223:E223"/>
    <mergeCell ref="G223:H223"/>
    <mergeCell ref="N223:Q223"/>
    <mergeCell ref="R223:T223"/>
    <mergeCell ref="C220:E220"/>
    <mergeCell ref="G220:H220"/>
    <mergeCell ref="N220:Q220"/>
    <mergeCell ref="R220:T220"/>
    <mergeCell ref="C221:E221"/>
    <mergeCell ref="G221:H221"/>
    <mergeCell ref="N221:Q221"/>
    <mergeCell ref="R221:T221"/>
    <mergeCell ref="C218:E218"/>
    <mergeCell ref="G218:H218"/>
    <mergeCell ref="N218:Q218"/>
    <mergeCell ref="R218:T218"/>
    <mergeCell ref="C219:E219"/>
    <mergeCell ref="G219:H219"/>
    <mergeCell ref="N219:Q219"/>
    <mergeCell ref="R219:T219"/>
    <mergeCell ref="C216:E216"/>
    <mergeCell ref="G216:H216"/>
    <mergeCell ref="N216:Q216"/>
    <mergeCell ref="R216:T216"/>
    <mergeCell ref="C217:E217"/>
    <mergeCell ref="G217:H217"/>
    <mergeCell ref="N217:Q217"/>
    <mergeCell ref="R217:T217"/>
    <mergeCell ref="C214:E214"/>
    <mergeCell ref="G214:H214"/>
    <mergeCell ref="N214:Q214"/>
    <mergeCell ref="R214:T214"/>
    <mergeCell ref="C215:E215"/>
    <mergeCell ref="G215:H215"/>
    <mergeCell ref="N215:Q215"/>
    <mergeCell ref="R215:T215"/>
    <mergeCell ref="C212:E212"/>
    <mergeCell ref="G212:H212"/>
    <mergeCell ref="N212:Q212"/>
    <mergeCell ref="R212:T212"/>
    <mergeCell ref="C213:E213"/>
    <mergeCell ref="G213:H213"/>
    <mergeCell ref="N213:Q213"/>
    <mergeCell ref="R213:T213"/>
    <mergeCell ref="C210:E210"/>
    <mergeCell ref="G210:H210"/>
    <mergeCell ref="N210:Q210"/>
    <mergeCell ref="R210:T210"/>
    <mergeCell ref="C211:E211"/>
    <mergeCell ref="G211:H211"/>
    <mergeCell ref="N211:Q211"/>
    <mergeCell ref="R211:T211"/>
    <mergeCell ref="C208:E208"/>
    <mergeCell ref="G208:H208"/>
    <mergeCell ref="N208:Q208"/>
    <mergeCell ref="R208:T208"/>
    <mergeCell ref="C209:E209"/>
    <mergeCell ref="G209:H209"/>
    <mergeCell ref="N209:Q209"/>
    <mergeCell ref="R209:T209"/>
    <mergeCell ref="C206:E206"/>
    <mergeCell ref="G206:H206"/>
    <mergeCell ref="N206:Q206"/>
    <mergeCell ref="R206:T206"/>
    <mergeCell ref="C207:E207"/>
    <mergeCell ref="G207:H207"/>
    <mergeCell ref="N207:Q207"/>
    <mergeCell ref="R207:T207"/>
    <mergeCell ref="C204:E204"/>
    <mergeCell ref="G204:H204"/>
    <mergeCell ref="N204:Q204"/>
    <mergeCell ref="R204:T204"/>
    <mergeCell ref="C205:E205"/>
    <mergeCell ref="G205:H205"/>
    <mergeCell ref="N205:Q205"/>
    <mergeCell ref="R205:T205"/>
    <mergeCell ref="C202:E202"/>
    <mergeCell ref="G202:H202"/>
    <mergeCell ref="N202:Q202"/>
    <mergeCell ref="R202:T202"/>
    <mergeCell ref="C203:E203"/>
    <mergeCell ref="G203:H203"/>
    <mergeCell ref="N203:Q203"/>
    <mergeCell ref="R203:T203"/>
    <mergeCell ref="C200:E200"/>
    <mergeCell ref="G200:H200"/>
    <mergeCell ref="N200:Q200"/>
    <mergeCell ref="R200:T200"/>
    <mergeCell ref="C201:E201"/>
    <mergeCell ref="G201:H201"/>
    <mergeCell ref="N201:Q201"/>
    <mergeCell ref="R201:T201"/>
    <mergeCell ref="C198:E198"/>
    <mergeCell ref="G198:H198"/>
    <mergeCell ref="N198:Q198"/>
    <mergeCell ref="R198:T198"/>
    <mergeCell ref="C199:E199"/>
    <mergeCell ref="G199:H199"/>
    <mergeCell ref="N199:Q199"/>
    <mergeCell ref="R199:T199"/>
    <mergeCell ref="C196:E196"/>
    <mergeCell ref="G196:H196"/>
    <mergeCell ref="N196:Q196"/>
    <mergeCell ref="R196:T196"/>
    <mergeCell ref="C197:E197"/>
    <mergeCell ref="G197:H197"/>
    <mergeCell ref="N197:Q197"/>
    <mergeCell ref="R197:T197"/>
    <mergeCell ref="C194:E194"/>
    <mergeCell ref="G194:H194"/>
    <mergeCell ref="N194:Q194"/>
    <mergeCell ref="R194:T194"/>
    <mergeCell ref="C195:E195"/>
    <mergeCell ref="G195:H195"/>
    <mergeCell ref="N195:Q195"/>
    <mergeCell ref="R195:T195"/>
    <mergeCell ref="C192:E192"/>
    <mergeCell ref="G192:H192"/>
    <mergeCell ref="N192:Q192"/>
    <mergeCell ref="R192:T192"/>
    <mergeCell ref="C193:E193"/>
    <mergeCell ref="G193:H193"/>
    <mergeCell ref="N193:Q193"/>
    <mergeCell ref="R193:T193"/>
    <mergeCell ref="C190:E190"/>
    <mergeCell ref="G190:H190"/>
    <mergeCell ref="N190:Q190"/>
    <mergeCell ref="R190:T190"/>
    <mergeCell ref="C191:E191"/>
    <mergeCell ref="G191:H191"/>
    <mergeCell ref="N191:Q191"/>
    <mergeCell ref="R191:T191"/>
    <mergeCell ref="C188:E188"/>
    <mergeCell ref="G188:H188"/>
    <mergeCell ref="N188:Q188"/>
    <mergeCell ref="R188:T188"/>
    <mergeCell ref="C189:E189"/>
    <mergeCell ref="G189:H189"/>
    <mergeCell ref="N189:Q189"/>
    <mergeCell ref="R189:T189"/>
    <mergeCell ref="C186:E186"/>
    <mergeCell ref="G186:H186"/>
    <mergeCell ref="N186:Q186"/>
    <mergeCell ref="R186:T186"/>
    <mergeCell ref="C187:E187"/>
    <mergeCell ref="G187:H187"/>
    <mergeCell ref="N187:Q187"/>
    <mergeCell ref="R187:T187"/>
    <mergeCell ref="C184:E184"/>
    <mergeCell ref="G184:H184"/>
    <mergeCell ref="N184:Q184"/>
    <mergeCell ref="R184:T184"/>
    <mergeCell ref="C185:E185"/>
    <mergeCell ref="G185:H185"/>
    <mergeCell ref="N185:Q185"/>
    <mergeCell ref="R185:T185"/>
    <mergeCell ref="C182:E182"/>
    <mergeCell ref="G182:H182"/>
    <mergeCell ref="N182:Q182"/>
    <mergeCell ref="R182:T182"/>
    <mergeCell ref="C183:E183"/>
    <mergeCell ref="G183:H183"/>
    <mergeCell ref="N183:Q183"/>
    <mergeCell ref="R183:T183"/>
    <mergeCell ref="C180:E180"/>
    <mergeCell ref="G180:H180"/>
    <mergeCell ref="N180:Q180"/>
    <mergeCell ref="R180:T180"/>
    <mergeCell ref="C181:E181"/>
    <mergeCell ref="G181:H181"/>
    <mergeCell ref="N181:Q181"/>
    <mergeCell ref="R181:T181"/>
    <mergeCell ref="C178:E178"/>
    <mergeCell ref="G178:H178"/>
    <mergeCell ref="N178:Q178"/>
    <mergeCell ref="R178:T178"/>
    <mergeCell ref="C179:E179"/>
    <mergeCell ref="G179:H179"/>
    <mergeCell ref="N179:Q179"/>
    <mergeCell ref="R179:T179"/>
    <mergeCell ref="C176:E176"/>
    <mergeCell ref="G176:H176"/>
    <mergeCell ref="N176:Q176"/>
    <mergeCell ref="R176:T176"/>
    <mergeCell ref="C177:E177"/>
    <mergeCell ref="G177:H177"/>
    <mergeCell ref="N177:Q177"/>
    <mergeCell ref="R177:T177"/>
    <mergeCell ref="C174:E174"/>
    <mergeCell ref="G174:H174"/>
    <mergeCell ref="N174:Q174"/>
    <mergeCell ref="R174:T174"/>
    <mergeCell ref="C175:E175"/>
    <mergeCell ref="G175:H175"/>
    <mergeCell ref="N175:Q175"/>
    <mergeCell ref="R175:T175"/>
    <mergeCell ref="C172:E172"/>
    <mergeCell ref="G172:H172"/>
    <mergeCell ref="N172:Q172"/>
    <mergeCell ref="R172:T172"/>
    <mergeCell ref="C173:E173"/>
    <mergeCell ref="G173:H173"/>
    <mergeCell ref="N173:Q173"/>
    <mergeCell ref="R173:T173"/>
    <mergeCell ref="C170:E170"/>
    <mergeCell ref="G170:H170"/>
    <mergeCell ref="N170:Q170"/>
    <mergeCell ref="R170:T170"/>
    <mergeCell ref="C171:E171"/>
    <mergeCell ref="G171:H171"/>
    <mergeCell ref="N171:Q171"/>
    <mergeCell ref="R171:T171"/>
    <mergeCell ref="C168:E168"/>
    <mergeCell ref="G168:H168"/>
    <mergeCell ref="N168:Q168"/>
    <mergeCell ref="R168:T168"/>
    <mergeCell ref="C169:E169"/>
    <mergeCell ref="G169:H169"/>
    <mergeCell ref="N169:Q169"/>
    <mergeCell ref="R169:T169"/>
    <mergeCell ref="C166:E166"/>
    <mergeCell ref="G166:H166"/>
    <mergeCell ref="N166:Q166"/>
    <mergeCell ref="R166:T166"/>
    <mergeCell ref="C167:E167"/>
    <mergeCell ref="G167:H167"/>
    <mergeCell ref="N167:Q167"/>
    <mergeCell ref="R167:T167"/>
    <mergeCell ref="C164:E164"/>
    <mergeCell ref="G164:H164"/>
    <mergeCell ref="N164:Q164"/>
    <mergeCell ref="R164:T164"/>
    <mergeCell ref="C165:E165"/>
    <mergeCell ref="G165:H165"/>
    <mergeCell ref="N165:Q165"/>
    <mergeCell ref="R165:T165"/>
    <mergeCell ref="C162:E162"/>
    <mergeCell ref="G162:H162"/>
    <mergeCell ref="N162:Q162"/>
    <mergeCell ref="R162:T162"/>
    <mergeCell ref="C163:E163"/>
    <mergeCell ref="G163:H163"/>
    <mergeCell ref="N163:Q163"/>
    <mergeCell ref="R163:T163"/>
    <mergeCell ref="C160:E160"/>
    <mergeCell ref="G160:H160"/>
    <mergeCell ref="N160:Q160"/>
    <mergeCell ref="R160:T160"/>
    <mergeCell ref="C161:E161"/>
    <mergeCell ref="G161:H161"/>
    <mergeCell ref="N161:Q161"/>
    <mergeCell ref="R161:T161"/>
    <mergeCell ref="C158:E158"/>
    <mergeCell ref="G158:H158"/>
    <mergeCell ref="N158:Q158"/>
    <mergeCell ref="R158:T158"/>
    <mergeCell ref="C159:E159"/>
    <mergeCell ref="G159:H159"/>
    <mergeCell ref="N159:Q159"/>
    <mergeCell ref="R159:T159"/>
    <mergeCell ref="C156:E156"/>
    <mergeCell ref="G156:H156"/>
    <mergeCell ref="N156:Q156"/>
    <mergeCell ref="R156:T156"/>
    <mergeCell ref="C157:E157"/>
    <mergeCell ref="G157:H157"/>
    <mergeCell ref="N157:Q157"/>
    <mergeCell ref="R157:T157"/>
    <mergeCell ref="C154:E154"/>
    <mergeCell ref="G154:H154"/>
    <mergeCell ref="N154:Q154"/>
    <mergeCell ref="R154:T154"/>
    <mergeCell ref="C155:E155"/>
    <mergeCell ref="G155:H155"/>
    <mergeCell ref="N155:Q155"/>
    <mergeCell ref="R155:T155"/>
    <mergeCell ref="C152:E152"/>
    <mergeCell ref="G152:H152"/>
    <mergeCell ref="N152:Q152"/>
    <mergeCell ref="R152:T152"/>
    <mergeCell ref="C153:E153"/>
    <mergeCell ref="G153:H153"/>
    <mergeCell ref="N153:Q153"/>
    <mergeCell ref="R153:T153"/>
    <mergeCell ref="C150:E150"/>
    <mergeCell ref="G150:H150"/>
    <mergeCell ref="N150:Q150"/>
    <mergeCell ref="R150:T150"/>
    <mergeCell ref="C151:E151"/>
    <mergeCell ref="G151:H151"/>
    <mergeCell ref="N151:Q151"/>
    <mergeCell ref="R151:T151"/>
    <mergeCell ref="C148:E148"/>
    <mergeCell ref="G148:H148"/>
    <mergeCell ref="N148:Q148"/>
    <mergeCell ref="R148:T148"/>
    <mergeCell ref="C149:E149"/>
    <mergeCell ref="G149:H149"/>
    <mergeCell ref="N149:Q149"/>
    <mergeCell ref="R149:T149"/>
    <mergeCell ref="C146:E146"/>
    <mergeCell ref="G146:H146"/>
    <mergeCell ref="N146:Q146"/>
    <mergeCell ref="R146:T146"/>
    <mergeCell ref="C147:E147"/>
    <mergeCell ref="G147:H147"/>
    <mergeCell ref="N147:Q147"/>
    <mergeCell ref="R147:T147"/>
    <mergeCell ref="C144:E144"/>
    <mergeCell ref="G144:H144"/>
    <mergeCell ref="N144:Q144"/>
    <mergeCell ref="R144:T144"/>
    <mergeCell ref="C145:E145"/>
    <mergeCell ref="G145:H145"/>
    <mergeCell ref="N145:Q145"/>
    <mergeCell ref="R145:T145"/>
    <mergeCell ref="C142:E142"/>
    <mergeCell ref="G142:H142"/>
    <mergeCell ref="N142:Q142"/>
    <mergeCell ref="R142:T142"/>
    <mergeCell ref="C143:E143"/>
    <mergeCell ref="G143:H143"/>
    <mergeCell ref="N143:Q143"/>
    <mergeCell ref="R143:T143"/>
    <mergeCell ref="C140:E140"/>
    <mergeCell ref="G140:H140"/>
    <mergeCell ref="N140:Q140"/>
    <mergeCell ref="R140:T140"/>
    <mergeCell ref="C141:E141"/>
    <mergeCell ref="G141:H141"/>
    <mergeCell ref="N141:Q141"/>
    <mergeCell ref="R141:T141"/>
    <mergeCell ref="C138:E138"/>
    <mergeCell ref="G138:H138"/>
    <mergeCell ref="N138:Q138"/>
    <mergeCell ref="R138:T138"/>
    <mergeCell ref="C139:E139"/>
    <mergeCell ref="G139:H139"/>
    <mergeCell ref="N139:Q139"/>
    <mergeCell ref="R139:T139"/>
    <mergeCell ref="C136:E136"/>
    <mergeCell ref="G136:H136"/>
    <mergeCell ref="N136:Q136"/>
    <mergeCell ref="R136:T136"/>
    <mergeCell ref="C137:E137"/>
    <mergeCell ref="G137:H137"/>
    <mergeCell ref="N137:Q137"/>
    <mergeCell ref="R137:T137"/>
    <mergeCell ref="C134:E134"/>
    <mergeCell ref="G134:H134"/>
    <mergeCell ref="N134:Q134"/>
    <mergeCell ref="R134:T134"/>
    <mergeCell ref="C135:E135"/>
    <mergeCell ref="G135:H135"/>
    <mergeCell ref="N135:Q135"/>
    <mergeCell ref="R135:T135"/>
    <mergeCell ref="C132:E132"/>
    <mergeCell ref="G132:H132"/>
    <mergeCell ref="N132:Q132"/>
    <mergeCell ref="R132:T132"/>
    <mergeCell ref="C133:E133"/>
    <mergeCell ref="G133:H133"/>
    <mergeCell ref="N133:Q133"/>
    <mergeCell ref="R133:T133"/>
    <mergeCell ref="C130:E130"/>
    <mergeCell ref="G130:H130"/>
    <mergeCell ref="N130:Q130"/>
    <mergeCell ref="R130:T130"/>
    <mergeCell ref="C131:E131"/>
    <mergeCell ref="G131:H131"/>
    <mergeCell ref="N131:Q131"/>
    <mergeCell ref="R131:T131"/>
    <mergeCell ref="C128:E128"/>
    <mergeCell ref="G128:H128"/>
    <mergeCell ref="N128:Q128"/>
    <mergeCell ref="R128:T128"/>
    <mergeCell ref="C129:E129"/>
    <mergeCell ref="G129:H129"/>
    <mergeCell ref="N129:Q129"/>
    <mergeCell ref="R129:T129"/>
    <mergeCell ref="C126:E126"/>
    <mergeCell ref="G126:H126"/>
    <mergeCell ref="N126:Q126"/>
    <mergeCell ref="R126:T126"/>
    <mergeCell ref="C127:E127"/>
    <mergeCell ref="G127:H127"/>
    <mergeCell ref="N127:Q127"/>
    <mergeCell ref="R127:T127"/>
    <mergeCell ref="C124:E124"/>
    <mergeCell ref="G124:H124"/>
    <mergeCell ref="N124:Q124"/>
    <mergeCell ref="R124:T124"/>
    <mergeCell ref="C125:E125"/>
    <mergeCell ref="G125:H125"/>
    <mergeCell ref="N125:Q125"/>
    <mergeCell ref="R125:T125"/>
    <mergeCell ref="C122:E122"/>
    <mergeCell ref="G122:H122"/>
    <mergeCell ref="N122:Q122"/>
    <mergeCell ref="R122:T122"/>
    <mergeCell ref="C123:E123"/>
    <mergeCell ref="G123:H123"/>
    <mergeCell ref="N123:Q123"/>
    <mergeCell ref="R123:T123"/>
    <mergeCell ref="C120:E120"/>
    <mergeCell ref="G120:H120"/>
    <mergeCell ref="N120:Q120"/>
    <mergeCell ref="R120:T120"/>
    <mergeCell ref="C121:E121"/>
    <mergeCell ref="G121:H121"/>
    <mergeCell ref="N121:Q121"/>
    <mergeCell ref="R121:T121"/>
    <mergeCell ref="C118:E118"/>
    <mergeCell ref="G118:H118"/>
    <mergeCell ref="N118:Q118"/>
    <mergeCell ref="R118:T118"/>
    <mergeCell ref="C119:E119"/>
    <mergeCell ref="G119:H119"/>
    <mergeCell ref="N119:Q119"/>
    <mergeCell ref="R119:T119"/>
    <mergeCell ref="C116:E116"/>
    <mergeCell ref="G116:H116"/>
    <mergeCell ref="N116:Q116"/>
    <mergeCell ref="R116:T116"/>
    <mergeCell ref="C117:E117"/>
    <mergeCell ref="G117:H117"/>
    <mergeCell ref="N117:Q117"/>
    <mergeCell ref="R117:T117"/>
    <mergeCell ref="C114:E114"/>
    <mergeCell ref="G114:H114"/>
    <mergeCell ref="N114:Q114"/>
    <mergeCell ref="R114:T114"/>
    <mergeCell ref="C115:E115"/>
    <mergeCell ref="G115:H115"/>
    <mergeCell ref="N115:Q115"/>
    <mergeCell ref="R115:T115"/>
    <mergeCell ref="C112:E112"/>
    <mergeCell ref="G112:H112"/>
    <mergeCell ref="N112:Q112"/>
    <mergeCell ref="R112:T112"/>
    <mergeCell ref="C113:E113"/>
    <mergeCell ref="G113:H113"/>
    <mergeCell ref="N113:Q113"/>
    <mergeCell ref="R113:T113"/>
    <mergeCell ref="C110:E110"/>
    <mergeCell ref="G110:H110"/>
    <mergeCell ref="N110:Q110"/>
    <mergeCell ref="R110:T110"/>
    <mergeCell ref="C111:E111"/>
    <mergeCell ref="G111:H111"/>
    <mergeCell ref="N111:Q111"/>
    <mergeCell ref="R111:T111"/>
    <mergeCell ref="C108:E108"/>
    <mergeCell ref="G108:H108"/>
    <mergeCell ref="N108:Q108"/>
    <mergeCell ref="R108:T108"/>
    <mergeCell ref="C109:E109"/>
    <mergeCell ref="G109:H109"/>
    <mergeCell ref="N109:Q109"/>
    <mergeCell ref="R109:T109"/>
    <mergeCell ref="C106:E106"/>
    <mergeCell ref="G106:H106"/>
    <mergeCell ref="N106:Q106"/>
    <mergeCell ref="R106:T106"/>
    <mergeCell ref="C107:E107"/>
    <mergeCell ref="G107:H107"/>
    <mergeCell ref="N107:Q107"/>
    <mergeCell ref="R107:T107"/>
    <mergeCell ref="C104:E104"/>
    <mergeCell ref="G104:H104"/>
    <mergeCell ref="N104:Q104"/>
    <mergeCell ref="R104:T104"/>
    <mergeCell ref="C105:E105"/>
    <mergeCell ref="G105:H105"/>
    <mergeCell ref="N105:Q105"/>
    <mergeCell ref="R105:T105"/>
    <mergeCell ref="C102:E102"/>
    <mergeCell ref="G102:H102"/>
    <mergeCell ref="N102:Q102"/>
    <mergeCell ref="R102:T102"/>
    <mergeCell ref="C103:E103"/>
    <mergeCell ref="G103:H103"/>
    <mergeCell ref="N103:Q103"/>
    <mergeCell ref="R103:T103"/>
    <mergeCell ref="C100:E100"/>
    <mergeCell ref="G100:H100"/>
    <mergeCell ref="N100:Q100"/>
    <mergeCell ref="R100:T100"/>
    <mergeCell ref="C101:E101"/>
    <mergeCell ref="G101:H101"/>
    <mergeCell ref="N101:Q101"/>
    <mergeCell ref="R101:T101"/>
    <mergeCell ref="C98:E98"/>
    <mergeCell ref="G98:H98"/>
    <mergeCell ref="N98:Q98"/>
    <mergeCell ref="R98:T98"/>
    <mergeCell ref="C99:E99"/>
    <mergeCell ref="G99:H99"/>
    <mergeCell ref="N99:Q99"/>
    <mergeCell ref="R99:T99"/>
    <mergeCell ref="C96:E96"/>
    <mergeCell ref="G96:H96"/>
    <mergeCell ref="N96:Q96"/>
    <mergeCell ref="R96:T96"/>
    <mergeCell ref="C97:E97"/>
    <mergeCell ref="G97:H97"/>
    <mergeCell ref="N97:Q97"/>
    <mergeCell ref="R97:T97"/>
    <mergeCell ref="C94:E94"/>
    <mergeCell ref="G94:H94"/>
    <mergeCell ref="N94:Q94"/>
    <mergeCell ref="R94:T94"/>
    <mergeCell ref="C95:E95"/>
    <mergeCell ref="G95:H95"/>
    <mergeCell ref="N95:Q95"/>
    <mergeCell ref="R95:T95"/>
    <mergeCell ref="C92:E92"/>
    <mergeCell ref="G92:H92"/>
    <mergeCell ref="N92:Q92"/>
    <mergeCell ref="R92:T92"/>
    <mergeCell ref="C93:E93"/>
    <mergeCell ref="G93:H93"/>
    <mergeCell ref="N93:Q93"/>
    <mergeCell ref="R93:T93"/>
    <mergeCell ref="C90:E90"/>
    <mergeCell ref="G90:H90"/>
    <mergeCell ref="N90:Q90"/>
    <mergeCell ref="R90:T90"/>
    <mergeCell ref="C91:E91"/>
    <mergeCell ref="G91:H91"/>
    <mergeCell ref="N91:Q91"/>
    <mergeCell ref="R91:T91"/>
    <mergeCell ref="C88:E88"/>
    <mergeCell ref="G88:H88"/>
    <mergeCell ref="N88:Q88"/>
    <mergeCell ref="R88:T88"/>
    <mergeCell ref="C89:E89"/>
    <mergeCell ref="G89:H89"/>
    <mergeCell ref="N89:Q89"/>
    <mergeCell ref="R89:T89"/>
    <mergeCell ref="C86:E86"/>
    <mergeCell ref="G86:H86"/>
    <mergeCell ref="N86:Q86"/>
    <mergeCell ref="R86:T86"/>
    <mergeCell ref="C87:E87"/>
    <mergeCell ref="G87:H87"/>
    <mergeCell ref="N87:Q87"/>
    <mergeCell ref="R87:T87"/>
    <mergeCell ref="C84:E84"/>
    <mergeCell ref="G84:H84"/>
    <mergeCell ref="N84:Q84"/>
    <mergeCell ref="R84:T84"/>
    <mergeCell ref="C85:E85"/>
    <mergeCell ref="G85:H85"/>
    <mergeCell ref="N85:Q85"/>
    <mergeCell ref="R85:T85"/>
    <mergeCell ref="C82:E82"/>
    <mergeCell ref="G82:H82"/>
    <mergeCell ref="N82:Q82"/>
    <mergeCell ref="R82:T82"/>
    <mergeCell ref="C83:E83"/>
    <mergeCell ref="G83:H83"/>
    <mergeCell ref="N83:Q83"/>
    <mergeCell ref="R83:T83"/>
    <mergeCell ref="C80:E80"/>
    <mergeCell ref="G80:H80"/>
    <mergeCell ref="N80:Q80"/>
    <mergeCell ref="R80:T80"/>
    <mergeCell ref="C81:E81"/>
    <mergeCell ref="G81:H81"/>
    <mergeCell ref="N81:Q81"/>
    <mergeCell ref="R81:T81"/>
    <mergeCell ref="C78:E78"/>
    <mergeCell ref="G78:H78"/>
    <mergeCell ref="N78:Q78"/>
    <mergeCell ref="R78:T78"/>
    <mergeCell ref="C79:E79"/>
    <mergeCell ref="G79:H79"/>
    <mergeCell ref="N79:Q79"/>
    <mergeCell ref="R79:T79"/>
    <mergeCell ref="C76:E76"/>
    <mergeCell ref="G76:H76"/>
    <mergeCell ref="N76:Q76"/>
    <mergeCell ref="R76:T76"/>
    <mergeCell ref="C77:E77"/>
    <mergeCell ref="G77:H77"/>
    <mergeCell ref="N77:Q77"/>
    <mergeCell ref="R77:T77"/>
    <mergeCell ref="C74:E74"/>
    <mergeCell ref="G74:H74"/>
    <mergeCell ref="N74:Q74"/>
    <mergeCell ref="R74:T74"/>
    <mergeCell ref="C75:E75"/>
    <mergeCell ref="G75:H75"/>
    <mergeCell ref="N75:Q75"/>
    <mergeCell ref="R75:T75"/>
    <mergeCell ref="C72:E72"/>
    <mergeCell ref="G72:H72"/>
    <mergeCell ref="N72:Q72"/>
    <mergeCell ref="R72:T72"/>
    <mergeCell ref="C73:E73"/>
    <mergeCell ref="G73:H73"/>
    <mergeCell ref="N73:Q73"/>
    <mergeCell ref="R73:T73"/>
    <mergeCell ref="C70:E70"/>
    <mergeCell ref="G70:H70"/>
    <mergeCell ref="N70:Q70"/>
    <mergeCell ref="R70:T70"/>
    <mergeCell ref="C71:E71"/>
    <mergeCell ref="G71:H71"/>
    <mergeCell ref="N71:Q71"/>
    <mergeCell ref="R71:T71"/>
    <mergeCell ref="C68:E68"/>
    <mergeCell ref="G68:H68"/>
    <mergeCell ref="N68:Q68"/>
    <mergeCell ref="R68:T68"/>
    <mergeCell ref="C69:E69"/>
    <mergeCell ref="G69:H69"/>
    <mergeCell ref="N69:Q69"/>
    <mergeCell ref="R69:T69"/>
    <mergeCell ref="C66:E66"/>
    <mergeCell ref="G66:H66"/>
    <mergeCell ref="N66:Q66"/>
    <mergeCell ref="R66:T66"/>
    <mergeCell ref="C67:E67"/>
    <mergeCell ref="G67:H67"/>
    <mergeCell ref="N67:Q67"/>
    <mergeCell ref="R67:T67"/>
    <mergeCell ref="C64:E64"/>
    <mergeCell ref="G64:H64"/>
    <mergeCell ref="N64:Q64"/>
    <mergeCell ref="R64:T64"/>
    <mergeCell ref="C65:E65"/>
    <mergeCell ref="G65:H65"/>
    <mergeCell ref="N65:Q65"/>
    <mergeCell ref="R65:T65"/>
    <mergeCell ref="C62:E62"/>
    <mergeCell ref="G62:H62"/>
    <mergeCell ref="N62:Q62"/>
    <mergeCell ref="R62:T62"/>
    <mergeCell ref="C63:E63"/>
    <mergeCell ref="G63:H63"/>
    <mergeCell ref="N63:Q63"/>
    <mergeCell ref="R63:T63"/>
    <mergeCell ref="C60:E60"/>
    <mergeCell ref="G60:H60"/>
    <mergeCell ref="N60:Q60"/>
    <mergeCell ref="R60:T60"/>
    <mergeCell ref="C61:E61"/>
    <mergeCell ref="G61:H61"/>
    <mergeCell ref="N61:Q61"/>
    <mergeCell ref="R61:T61"/>
    <mergeCell ref="C58:E58"/>
    <mergeCell ref="G58:H58"/>
    <mergeCell ref="N58:Q58"/>
    <mergeCell ref="R58:T58"/>
    <mergeCell ref="C59:E59"/>
    <mergeCell ref="G59:H59"/>
    <mergeCell ref="N59:Q59"/>
    <mergeCell ref="R59:T59"/>
    <mergeCell ref="C56:E56"/>
    <mergeCell ref="G56:H56"/>
    <mergeCell ref="N56:Q56"/>
    <mergeCell ref="R56:T56"/>
    <mergeCell ref="C57:E57"/>
    <mergeCell ref="G57:H57"/>
    <mergeCell ref="N57:Q57"/>
    <mergeCell ref="R57:T57"/>
    <mergeCell ref="C54:E54"/>
    <mergeCell ref="G54:H54"/>
    <mergeCell ref="N54:Q54"/>
    <mergeCell ref="R54:T54"/>
    <mergeCell ref="C55:E55"/>
    <mergeCell ref="G55:H55"/>
    <mergeCell ref="N55:Q55"/>
    <mergeCell ref="R55:T55"/>
    <mergeCell ref="C52:E52"/>
    <mergeCell ref="G52:H52"/>
    <mergeCell ref="N52:Q52"/>
    <mergeCell ref="R52:T52"/>
    <mergeCell ref="C53:E53"/>
    <mergeCell ref="G53:H53"/>
    <mergeCell ref="N53:Q53"/>
    <mergeCell ref="R53:T53"/>
    <mergeCell ref="C50:E50"/>
    <mergeCell ref="G50:H50"/>
    <mergeCell ref="N50:Q50"/>
    <mergeCell ref="R50:T50"/>
    <mergeCell ref="C51:E51"/>
    <mergeCell ref="G51:H51"/>
    <mergeCell ref="N51:Q51"/>
    <mergeCell ref="R51:T51"/>
    <mergeCell ref="C48:E48"/>
    <mergeCell ref="G48:H48"/>
    <mergeCell ref="N48:Q48"/>
    <mergeCell ref="R48:T48"/>
    <mergeCell ref="C49:E49"/>
    <mergeCell ref="G49:H49"/>
    <mergeCell ref="N49:Q49"/>
    <mergeCell ref="R49:T49"/>
    <mergeCell ref="C46:E46"/>
    <mergeCell ref="G46:H46"/>
    <mergeCell ref="N46:Q46"/>
    <mergeCell ref="R46:T46"/>
    <mergeCell ref="C47:E47"/>
    <mergeCell ref="G47:H47"/>
    <mergeCell ref="N47:Q47"/>
    <mergeCell ref="R47:T47"/>
    <mergeCell ref="C44:E44"/>
    <mergeCell ref="G44:H44"/>
    <mergeCell ref="N44:Q44"/>
    <mergeCell ref="R44:T44"/>
    <mergeCell ref="C45:E45"/>
    <mergeCell ref="G45:H45"/>
    <mergeCell ref="N45:Q45"/>
    <mergeCell ref="R45:T45"/>
    <mergeCell ref="C42:E42"/>
    <mergeCell ref="G42:H42"/>
    <mergeCell ref="N42:Q42"/>
    <mergeCell ref="R42:T42"/>
    <mergeCell ref="C43:E43"/>
    <mergeCell ref="G43:H43"/>
    <mergeCell ref="N43:Q43"/>
    <mergeCell ref="R43:T43"/>
    <mergeCell ref="C40:E40"/>
    <mergeCell ref="G40:H40"/>
    <mergeCell ref="N40:Q40"/>
    <mergeCell ref="R40:T40"/>
    <mergeCell ref="C41:E41"/>
    <mergeCell ref="G41:H41"/>
    <mergeCell ref="N41:Q41"/>
    <mergeCell ref="R41:T41"/>
    <mergeCell ref="C38:E38"/>
    <mergeCell ref="G38:H38"/>
    <mergeCell ref="N38:Q38"/>
    <mergeCell ref="R38:T38"/>
    <mergeCell ref="C39:E39"/>
    <mergeCell ref="G39:H39"/>
    <mergeCell ref="N39:Q39"/>
    <mergeCell ref="R39:T39"/>
    <mergeCell ref="C36:E36"/>
    <mergeCell ref="G36:H36"/>
    <mergeCell ref="N36:Q36"/>
    <mergeCell ref="R36:T36"/>
    <mergeCell ref="C37:E37"/>
    <mergeCell ref="G37:H37"/>
    <mergeCell ref="N37:Q37"/>
    <mergeCell ref="R37:T37"/>
    <mergeCell ref="C34:E34"/>
    <mergeCell ref="G34:H34"/>
    <mergeCell ref="N34:Q34"/>
    <mergeCell ref="R34:T34"/>
    <mergeCell ref="C35:E35"/>
    <mergeCell ref="G35:H35"/>
    <mergeCell ref="N35:Q35"/>
    <mergeCell ref="R35:T35"/>
    <mergeCell ref="C32:E32"/>
    <mergeCell ref="G32:H32"/>
    <mergeCell ref="N32:Q32"/>
    <mergeCell ref="R32:T32"/>
    <mergeCell ref="C33:E33"/>
    <mergeCell ref="G33:H33"/>
    <mergeCell ref="N33:Q33"/>
    <mergeCell ref="R33:T33"/>
    <mergeCell ref="C30:E30"/>
    <mergeCell ref="G30:H30"/>
    <mergeCell ref="N30:Q30"/>
    <mergeCell ref="R30:T30"/>
    <mergeCell ref="C31:E31"/>
    <mergeCell ref="G31:H31"/>
    <mergeCell ref="N31:Q31"/>
    <mergeCell ref="R31:T31"/>
    <mergeCell ref="C28:E28"/>
    <mergeCell ref="G28:H28"/>
    <mergeCell ref="N28:Q28"/>
    <mergeCell ref="R28:T28"/>
    <mergeCell ref="C29:E29"/>
    <mergeCell ref="G29:H29"/>
    <mergeCell ref="N29:Q29"/>
    <mergeCell ref="R29:T29"/>
    <mergeCell ref="C26:E26"/>
    <mergeCell ref="G26:H26"/>
    <mergeCell ref="N26:Q26"/>
    <mergeCell ref="R26:T26"/>
    <mergeCell ref="C27:E27"/>
    <mergeCell ref="G27:H27"/>
    <mergeCell ref="N27:Q27"/>
    <mergeCell ref="R27:T27"/>
    <mergeCell ref="C24:E24"/>
    <mergeCell ref="G24:H24"/>
    <mergeCell ref="N24:Q24"/>
    <mergeCell ref="R24:T24"/>
    <mergeCell ref="C25:E25"/>
    <mergeCell ref="G25:H25"/>
    <mergeCell ref="N25:Q25"/>
    <mergeCell ref="R25:T25"/>
    <mergeCell ref="C22:E22"/>
    <mergeCell ref="G22:H22"/>
    <mergeCell ref="N22:Q22"/>
    <mergeCell ref="R22:T22"/>
    <mergeCell ref="C23:E23"/>
    <mergeCell ref="G23:H23"/>
    <mergeCell ref="N23:Q23"/>
    <mergeCell ref="R23:T23"/>
    <mergeCell ref="C20:E20"/>
    <mergeCell ref="G20:H20"/>
    <mergeCell ref="N20:Q20"/>
    <mergeCell ref="R20:T20"/>
    <mergeCell ref="C21:E21"/>
    <mergeCell ref="G21:H21"/>
    <mergeCell ref="N21:Q21"/>
    <mergeCell ref="R21:T21"/>
    <mergeCell ref="C18:E18"/>
    <mergeCell ref="G18:H18"/>
    <mergeCell ref="N18:Q18"/>
    <mergeCell ref="R18:T18"/>
    <mergeCell ref="C19:E19"/>
    <mergeCell ref="G19:H19"/>
    <mergeCell ref="N19:Q19"/>
    <mergeCell ref="R19:T19"/>
    <mergeCell ref="C16:E16"/>
    <mergeCell ref="G16:H16"/>
    <mergeCell ref="N16:Q16"/>
    <mergeCell ref="R16:T16"/>
    <mergeCell ref="C17:E17"/>
    <mergeCell ref="G17:H17"/>
    <mergeCell ref="N17:Q17"/>
    <mergeCell ref="R17:T17"/>
    <mergeCell ref="C14:E14"/>
    <mergeCell ref="G14:H14"/>
    <mergeCell ref="N14:Q14"/>
    <mergeCell ref="R14:T14"/>
    <mergeCell ref="C15:E15"/>
    <mergeCell ref="G15:H15"/>
    <mergeCell ref="N15:Q15"/>
    <mergeCell ref="R15:T15"/>
    <mergeCell ref="C12:E12"/>
    <mergeCell ref="G12:H12"/>
    <mergeCell ref="N12:Q12"/>
    <mergeCell ref="R12:T12"/>
    <mergeCell ref="C13:E13"/>
    <mergeCell ref="G13:H13"/>
    <mergeCell ref="N13:Q13"/>
    <mergeCell ref="R13:T13"/>
    <mergeCell ref="C10:E10"/>
    <mergeCell ref="G10:H10"/>
    <mergeCell ref="N10:Q10"/>
    <mergeCell ref="R10:T10"/>
    <mergeCell ref="C11:E11"/>
    <mergeCell ref="G11:H11"/>
    <mergeCell ref="N11:Q11"/>
    <mergeCell ref="R11:T11"/>
    <mergeCell ref="A4:AI4"/>
    <mergeCell ref="A6:W6"/>
    <mergeCell ref="Y6:AI6"/>
    <mergeCell ref="A7:H7"/>
    <mergeCell ref="A8:F9"/>
    <mergeCell ref="G8:H8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2019-01-22T15:59:55Z</dcterms:created>
  <dcterms:modified xsi:type="dcterms:W3CDTF">2019-01-22T16:01:56Z</dcterms:modified>
</cp:coreProperties>
</file>